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AA70F9B7-7E55-4457-B04D-77FEA415E1FC}" xr6:coauthVersionLast="47" xr6:coauthVersionMax="47" xr10:uidLastSave="{00000000-0000-0000-0000-000000000000}"/>
  <bookViews>
    <workbookView xWindow="-110" yWindow="-110" windowWidth="19420" windowHeight="10420" tabRatio="602" activeTab="4" xr2:uid="{00000000-000D-0000-FFFF-FFFF00000000}"/>
  </bookViews>
  <sheets>
    <sheet name="wk1" sheetId="3" r:id="rId1"/>
    <sheet name="wk2" sheetId="4" r:id="rId2"/>
    <sheet name="wk3" sheetId="5" r:id="rId3"/>
    <sheet name="wk4" sheetId="6" r:id="rId4"/>
    <sheet name="wk5" sheetId="7" r:id="rId5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7" l="1"/>
  <c r="E7" i="7" s="1"/>
  <c r="H126" i="7" l="1"/>
  <c r="G125" i="7"/>
  <c r="B124" i="7"/>
  <c r="H123" i="7"/>
  <c r="G123" i="7"/>
  <c r="D123" i="7"/>
  <c r="H121" i="7"/>
  <c r="G121" i="7"/>
  <c r="B120" i="7"/>
  <c r="H119" i="7"/>
  <c r="G119" i="7"/>
  <c r="D119" i="7"/>
  <c r="F117" i="7"/>
  <c r="E117" i="7"/>
  <c r="C117" i="7"/>
  <c r="B117" i="7"/>
  <c r="G115" i="7"/>
  <c r="C115" i="7"/>
  <c r="B115" i="7"/>
  <c r="F113" i="7"/>
  <c r="B113" i="7"/>
  <c r="E112" i="7"/>
  <c r="H110" i="7"/>
  <c r="C110" i="7"/>
  <c r="D110" i="7" s="1"/>
  <c r="E110" i="7" s="1"/>
  <c r="F110" i="7" s="1"/>
  <c r="B110" i="7"/>
  <c r="D109" i="7"/>
  <c r="G106" i="7"/>
  <c r="C106" i="7"/>
  <c r="D106" i="7" s="1"/>
  <c r="E106" i="7" s="1"/>
  <c r="F106" i="7" s="1"/>
  <c r="E103" i="7"/>
  <c r="D103" i="7"/>
  <c r="H102" i="7"/>
  <c r="G102" i="7"/>
  <c r="E102" i="7"/>
  <c r="D102" i="7"/>
  <c r="C102" i="7"/>
  <c r="E98" i="7"/>
  <c r="C95" i="7"/>
  <c r="D95" i="7" s="1"/>
  <c r="E52" i="7" s="1"/>
  <c r="C91" i="7"/>
  <c r="D91" i="7" s="1"/>
  <c r="E91" i="7" s="1"/>
  <c r="F91" i="7" s="1"/>
  <c r="C86" i="7"/>
  <c r="C46" i="7" s="1"/>
  <c r="D80" i="7"/>
  <c r="D31" i="7" s="1"/>
  <c r="E76" i="7"/>
  <c r="E113" i="7" s="1"/>
  <c r="C74" i="7"/>
  <c r="E74" i="7" s="1"/>
  <c r="C65" i="7"/>
  <c r="D65" i="7" s="1"/>
  <c r="G64" i="7"/>
  <c r="F62" i="7"/>
  <c r="F103" i="7" s="1"/>
  <c r="H61" i="7"/>
  <c r="G61" i="7"/>
  <c r="H59" i="7"/>
  <c r="F59" i="7"/>
  <c r="E59" i="7"/>
  <c r="D59" i="7"/>
  <c r="F57" i="7"/>
  <c r="H56" i="7"/>
  <c r="B54" i="7"/>
  <c r="D53" i="7"/>
  <c r="C52" i="7"/>
  <c r="B52" i="7"/>
  <c r="H50" i="7"/>
  <c r="C50" i="7"/>
  <c r="D50" i="7" s="1"/>
  <c r="E50" i="7" s="1"/>
  <c r="D49" i="7"/>
  <c r="B49" i="7"/>
  <c r="D46" i="7"/>
  <c r="B46" i="7"/>
  <c r="H45" i="7"/>
  <c r="G45" i="7"/>
  <c r="D45" i="7"/>
  <c r="D40" i="7"/>
  <c r="D124" i="7" s="1"/>
  <c r="C40" i="7"/>
  <c r="C124" i="7" s="1"/>
  <c r="F37" i="7"/>
  <c r="E37" i="7"/>
  <c r="C37" i="7"/>
  <c r="B37" i="7"/>
  <c r="F36" i="7"/>
  <c r="E36" i="7"/>
  <c r="D36" i="7"/>
  <c r="C36" i="7"/>
  <c r="B36" i="7"/>
  <c r="C34" i="7"/>
  <c r="B34" i="7"/>
  <c r="B31" i="7"/>
  <c r="D30" i="7"/>
  <c r="F27" i="7"/>
  <c r="D27" i="7"/>
  <c r="C27" i="7"/>
  <c r="B27" i="7"/>
  <c r="B102" i="7" s="1"/>
  <c r="C25" i="7"/>
  <c r="D25" i="7" s="1"/>
  <c r="E25" i="7" s="1"/>
  <c r="F25" i="7" s="1"/>
  <c r="F50" i="7" s="1"/>
  <c r="B25" i="7"/>
  <c r="B50" i="7" s="1"/>
  <c r="D24" i="7"/>
  <c r="C23" i="7"/>
  <c r="D23" i="7" s="1"/>
  <c r="E23" i="7" s="1"/>
  <c r="F23" i="7" s="1"/>
  <c r="G23" i="7" s="1"/>
  <c r="H23" i="7" s="1"/>
  <c r="G21" i="7"/>
  <c r="C21" i="7"/>
  <c r="B21" i="7"/>
  <c r="D19" i="7"/>
  <c r="E19" i="7" s="1"/>
  <c r="F19" i="7" s="1"/>
  <c r="G19" i="7" s="1"/>
  <c r="H19" i="7" s="1"/>
  <c r="C19" i="7"/>
  <c r="H16" i="7"/>
  <c r="H106" i="7" s="1"/>
  <c r="C16" i="7"/>
  <c r="D16" i="7" s="1"/>
  <c r="E16" i="7" s="1"/>
  <c r="F16" i="7" s="1"/>
  <c r="C9" i="7"/>
  <c r="D9" i="7" s="1"/>
  <c r="H7" i="7"/>
  <c r="G7" i="7"/>
  <c r="F7" i="7"/>
  <c r="C7" i="7"/>
  <c r="B7" i="7"/>
  <c r="C4" i="7"/>
  <c r="D4" i="7" s="1"/>
  <c r="E4" i="7" s="1"/>
  <c r="F4" i="7" s="1"/>
  <c r="G4" i="7" s="1"/>
  <c r="H4" i="7" s="1"/>
  <c r="D34" i="7" l="1"/>
  <c r="E65" i="7"/>
  <c r="D120" i="7"/>
  <c r="F74" i="7"/>
  <c r="E115" i="7"/>
  <c r="E40" i="7"/>
  <c r="C54" i="7"/>
  <c r="D54" i="7" s="1"/>
  <c r="E54" i="7" s="1"/>
  <c r="F54" i="7" s="1"/>
  <c r="E80" i="7"/>
  <c r="D52" i="7"/>
  <c r="D86" i="7"/>
  <c r="F21" i="7"/>
  <c r="C120" i="7"/>
  <c r="F65" i="7" l="1"/>
  <c r="F120" i="7" s="1"/>
  <c r="E120" i="7"/>
  <c r="E124" i="7"/>
  <c r="F40" i="7"/>
  <c r="F124" i="7" s="1"/>
  <c r="G74" i="7"/>
  <c r="G117" i="7" s="1"/>
  <c r="F115" i="7"/>
  <c r="E86" i="7"/>
  <c r="E46" i="7"/>
  <c r="F31" i="7"/>
  <c r="E31" i="7"/>
  <c r="F80" i="7"/>
  <c r="F86" i="7" l="1"/>
  <c r="F46" i="7"/>
  <c r="H126" i="6" l="1"/>
  <c r="G125" i="6"/>
  <c r="B124" i="6"/>
  <c r="H123" i="6"/>
  <c r="G123" i="6"/>
  <c r="D123" i="6"/>
  <c r="H121" i="6"/>
  <c r="G121" i="6"/>
  <c r="B120" i="6"/>
  <c r="H119" i="6"/>
  <c r="G119" i="6"/>
  <c r="D119" i="6"/>
  <c r="F117" i="6"/>
  <c r="E117" i="6"/>
  <c r="D117" i="6"/>
  <c r="C117" i="6"/>
  <c r="B117" i="6"/>
  <c r="G115" i="6"/>
  <c r="B115" i="6"/>
  <c r="B113" i="6"/>
  <c r="D112" i="6"/>
  <c r="H110" i="6"/>
  <c r="C110" i="6"/>
  <c r="D110" i="6" s="1"/>
  <c r="E110" i="6" s="1"/>
  <c r="F110" i="6" s="1"/>
  <c r="B110" i="6"/>
  <c r="D109" i="6"/>
  <c r="H106" i="6"/>
  <c r="G106" i="6"/>
  <c r="C106" i="6"/>
  <c r="D106" i="6" s="1"/>
  <c r="E106" i="6" s="1"/>
  <c r="F106" i="6" s="1"/>
  <c r="E103" i="6"/>
  <c r="D103" i="6"/>
  <c r="H102" i="6"/>
  <c r="G102" i="6"/>
  <c r="E102" i="6"/>
  <c r="D102" i="6"/>
  <c r="C102" i="6"/>
  <c r="E98" i="6"/>
  <c r="C95" i="6"/>
  <c r="D95" i="6" s="1"/>
  <c r="E52" i="6" s="1"/>
  <c r="C91" i="6"/>
  <c r="D91" i="6" s="1"/>
  <c r="E91" i="6" s="1"/>
  <c r="F91" i="6" s="1"/>
  <c r="C86" i="6"/>
  <c r="D86" i="6" s="1"/>
  <c r="C80" i="6"/>
  <c r="C31" i="6" s="1"/>
  <c r="C76" i="6"/>
  <c r="C113" i="6" s="1"/>
  <c r="D74" i="6"/>
  <c r="E74" i="6" s="1"/>
  <c r="C74" i="6"/>
  <c r="C115" i="6" s="1"/>
  <c r="C65" i="6"/>
  <c r="D65" i="6" s="1"/>
  <c r="G64" i="6"/>
  <c r="F62" i="6"/>
  <c r="F103" i="6" s="1"/>
  <c r="H61" i="6"/>
  <c r="G61" i="6"/>
  <c r="H59" i="6"/>
  <c r="F59" i="6"/>
  <c r="E59" i="6"/>
  <c r="D59" i="6"/>
  <c r="F57" i="6"/>
  <c r="D57" i="6"/>
  <c r="H56" i="6"/>
  <c r="D52" i="6"/>
  <c r="C52" i="6"/>
  <c r="B52" i="6"/>
  <c r="C50" i="6"/>
  <c r="D50" i="6" s="1"/>
  <c r="E50" i="6" s="1"/>
  <c r="B50" i="6"/>
  <c r="B49" i="6"/>
  <c r="D46" i="6"/>
  <c r="C46" i="6"/>
  <c r="B46" i="6"/>
  <c r="H45" i="6"/>
  <c r="G45" i="6"/>
  <c r="D45" i="6"/>
  <c r="C40" i="6"/>
  <c r="D40" i="6" s="1"/>
  <c r="F37" i="6"/>
  <c r="E37" i="6"/>
  <c r="C37" i="6"/>
  <c r="B37" i="6"/>
  <c r="F36" i="6"/>
  <c r="E36" i="6"/>
  <c r="D36" i="6"/>
  <c r="C36" i="6"/>
  <c r="B36" i="6"/>
  <c r="C34" i="6"/>
  <c r="B34" i="6"/>
  <c r="E33" i="6"/>
  <c r="B31" i="6"/>
  <c r="D30" i="6"/>
  <c r="F27" i="6"/>
  <c r="E27" i="6"/>
  <c r="D27" i="6"/>
  <c r="C27" i="6"/>
  <c r="B27" i="6"/>
  <c r="B102" i="6" s="1"/>
  <c r="C25" i="6"/>
  <c r="D25" i="6" s="1"/>
  <c r="E25" i="6" s="1"/>
  <c r="F25" i="6" s="1"/>
  <c r="F50" i="6" s="1"/>
  <c r="D24" i="6"/>
  <c r="D49" i="6" s="1"/>
  <c r="D21" i="6"/>
  <c r="C21" i="6"/>
  <c r="B21" i="6"/>
  <c r="D19" i="6"/>
  <c r="E19" i="6" s="1"/>
  <c r="F19" i="6" s="1"/>
  <c r="G19" i="6" s="1"/>
  <c r="H19" i="6" s="1"/>
  <c r="C19" i="6"/>
  <c r="C16" i="6"/>
  <c r="D16" i="6" s="1"/>
  <c r="E16" i="6" s="1"/>
  <c r="F16" i="6" s="1"/>
  <c r="F9" i="6"/>
  <c r="F34" i="6" s="1"/>
  <c r="E9" i="6"/>
  <c r="E34" i="6" s="1"/>
  <c r="D9" i="6"/>
  <c r="D34" i="6" s="1"/>
  <c r="C9" i="6"/>
  <c r="E8" i="6"/>
  <c r="H7" i="6"/>
  <c r="G7" i="6"/>
  <c r="D7" i="6"/>
  <c r="E7" i="6" s="1"/>
  <c r="C7" i="6"/>
  <c r="B7" i="6"/>
  <c r="C4" i="6"/>
  <c r="D4" i="6" s="1"/>
  <c r="E4" i="6" s="1"/>
  <c r="F4" i="6" s="1"/>
  <c r="G4" i="6" s="1"/>
  <c r="H4" i="6" s="1"/>
  <c r="D124" i="6" l="1"/>
  <c r="E40" i="6"/>
  <c r="E86" i="6"/>
  <c r="E46" i="6"/>
  <c r="E65" i="6"/>
  <c r="D120" i="6"/>
  <c r="E115" i="6"/>
  <c r="F74" i="6"/>
  <c r="C124" i="6"/>
  <c r="D80" i="6"/>
  <c r="C120" i="6"/>
  <c r="D76" i="6"/>
  <c r="D115" i="6"/>
  <c r="G9" i="6"/>
  <c r="D31" i="6" l="1"/>
  <c r="E80" i="6"/>
  <c r="F115" i="6"/>
  <c r="G74" i="6"/>
  <c r="G34" i="6"/>
  <c r="H9" i="6"/>
  <c r="H34" i="6" s="1"/>
  <c r="E124" i="6"/>
  <c r="F40" i="6"/>
  <c r="F124" i="6" s="1"/>
  <c r="F65" i="6"/>
  <c r="F120" i="6" s="1"/>
  <c r="E120" i="6"/>
  <c r="D113" i="6"/>
  <c r="E21" i="6"/>
  <c r="E76" i="6"/>
  <c r="F86" i="6"/>
  <c r="F46" i="6"/>
  <c r="F76" i="6" l="1"/>
  <c r="F21" i="6"/>
  <c r="E113" i="6"/>
  <c r="E31" i="6"/>
  <c r="F31" i="6"/>
  <c r="F80" i="6"/>
  <c r="G21" i="6" l="1"/>
  <c r="F113" i="6"/>
  <c r="H121" i="3" l="1"/>
  <c r="H119" i="3"/>
  <c r="H117" i="3"/>
  <c r="F113" i="3"/>
  <c r="E113" i="3"/>
  <c r="D113" i="3"/>
  <c r="C113" i="3"/>
  <c r="B113" i="3"/>
  <c r="D112" i="3"/>
  <c r="F110" i="3"/>
  <c r="B110" i="3"/>
  <c r="C110" i="3" s="1"/>
  <c r="D110" i="3" s="1"/>
  <c r="E110" i="3" s="1"/>
  <c r="D109" i="3"/>
  <c r="C91" i="3"/>
  <c r="D91" i="3" s="1"/>
  <c r="E91" i="3" s="1"/>
  <c r="F91" i="3" s="1"/>
  <c r="E88" i="3"/>
  <c r="F88" i="3" s="1"/>
  <c r="D88" i="3"/>
  <c r="C80" i="3"/>
  <c r="D80" i="3" s="1"/>
  <c r="C76" i="3"/>
  <c r="D76" i="3" s="1"/>
  <c r="C31" i="3"/>
  <c r="D30" i="3"/>
  <c r="B25" i="3"/>
  <c r="D21" i="3"/>
  <c r="C21" i="3"/>
  <c r="E76" i="3" l="1"/>
  <c r="E21" i="3"/>
  <c r="E80" i="3"/>
  <c r="D31" i="3"/>
  <c r="F80" i="3" l="1"/>
  <c r="F31" i="3" s="1"/>
  <c r="E31" i="3"/>
  <c r="F21" i="3"/>
  <c r="F76" i="3"/>
  <c r="G21" i="3" s="1"/>
  <c r="H126" i="5" l="1"/>
  <c r="G125" i="5"/>
  <c r="B124" i="5"/>
  <c r="H123" i="5"/>
  <c r="G123" i="5"/>
  <c r="D123" i="5"/>
  <c r="B120" i="5"/>
  <c r="D119" i="5"/>
  <c r="F117" i="5"/>
  <c r="E117" i="5"/>
  <c r="D117" i="5"/>
  <c r="C117" i="5"/>
  <c r="B117" i="5"/>
  <c r="C115" i="5"/>
  <c r="B113" i="5"/>
  <c r="D112" i="5"/>
  <c r="B110" i="5"/>
  <c r="C110" i="5" s="1"/>
  <c r="D110" i="5" s="1"/>
  <c r="E110" i="5" s="1"/>
  <c r="F110" i="5" s="1"/>
  <c r="D109" i="5"/>
  <c r="H106" i="5"/>
  <c r="G106" i="5"/>
  <c r="E103" i="5"/>
  <c r="D103" i="5"/>
  <c r="G102" i="5"/>
  <c r="E102" i="5"/>
  <c r="D102" i="5"/>
  <c r="C102" i="5"/>
  <c r="E98" i="5"/>
  <c r="C95" i="5"/>
  <c r="D95" i="5" s="1"/>
  <c r="E52" i="5" s="1"/>
  <c r="C91" i="5"/>
  <c r="D91" i="5" s="1"/>
  <c r="E91" i="5" s="1"/>
  <c r="F91" i="5" s="1"/>
  <c r="C80" i="5"/>
  <c r="D80" i="5" s="1"/>
  <c r="C76" i="5"/>
  <c r="C113" i="5" s="1"/>
  <c r="D74" i="5"/>
  <c r="E74" i="5" s="1"/>
  <c r="C65" i="5"/>
  <c r="D65" i="5" s="1"/>
  <c r="G64" i="5"/>
  <c r="F62" i="5"/>
  <c r="F103" i="5" s="1"/>
  <c r="G61" i="5"/>
  <c r="F59" i="5"/>
  <c r="E59" i="5"/>
  <c r="D59" i="5"/>
  <c r="D57" i="5"/>
  <c r="H56" i="5"/>
  <c r="D52" i="5"/>
  <c r="C52" i="5"/>
  <c r="C50" i="5"/>
  <c r="D50" i="5" s="1"/>
  <c r="E50" i="5" s="1"/>
  <c r="B50" i="5"/>
  <c r="D49" i="5"/>
  <c r="H45" i="5"/>
  <c r="G45" i="5"/>
  <c r="C40" i="5"/>
  <c r="D40" i="5" s="1"/>
  <c r="F37" i="5"/>
  <c r="E37" i="5"/>
  <c r="C37" i="5"/>
  <c r="B37" i="5"/>
  <c r="F36" i="5"/>
  <c r="E36" i="5"/>
  <c r="D36" i="5"/>
  <c r="C36" i="5"/>
  <c r="B36" i="5"/>
  <c r="H34" i="5"/>
  <c r="G34" i="5"/>
  <c r="F34" i="5"/>
  <c r="E34" i="5"/>
  <c r="D34" i="5"/>
  <c r="E33" i="5"/>
  <c r="D30" i="5"/>
  <c r="F27" i="5"/>
  <c r="E27" i="5"/>
  <c r="D27" i="5"/>
  <c r="C27" i="5"/>
  <c r="B27" i="5"/>
  <c r="C7" i="5" s="1"/>
  <c r="D25" i="5"/>
  <c r="E25" i="5" s="1"/>
  <c r="F25" i="5" s="1"/>
  <c r="F50" i="5" s="1"/>
  <c r="C25" i="5"/>
  <c r="B25" i="5"/>
  <c r="D24" i="5"/>
  <c r="D21" i="5"/>
  <c r="C21" i="5"/>
  <c r="C19" i="5"/>
  <c r="D19" i="5" s="1"/>
  <c r="E19" i="5" s="1"/>
  <c r="F19" i="5" s="1"/>
  <c r="G19" i="5" s="1"/>
  <c r="H19" i="5" s="1"/>
  <c r="D16" i="5"/>
  <c r="E16" i="5" s="1"/>
  <c r="C16" i="5"/>
  <c r="E8" i="5"/>
  <c r="H7" i="5"/>
  <c r="D7" i="5"/>
  <c r="E7" i="5" s="1"/>
  <c r="B7" i="5"/>
  <c r="C4" i="5"/>
  <c r="D4" i="5" s="1"/>
  <c r="E4" i="5" s="1"/>
  <c r="F4" i="5" s="1"/>
  <c r="G4" i="5" s="1"/>
  <c r="H4" i="5" s="1"/>
  <c r="D31" i="5" l="1"/>
  <c r="E80" i="5"/>
  <c r="E40" i="5"/>
  <c r="D124" i="5"/>
  <c r="E65" i="5"/>
  <c r="D120" i="5"/>
  <c r="E115" i="5"/>
  <c r="F74" i="5"/>
  <c r="C120" i="5"/>
  <c r="C124" i="5"/>
  <c r="D76" i="5"/>
  <c r="B102" i="5"/>
  <c r="D115" i="5"/>
  <c r="C31" i="5"/>
  <c r="F115" i="5" l="1"/>
  <c r="G74" i="5"/>
  <c r="F40" i="5"/>
  <c r="F124" i="5" s="1"/>
  <c r="E124" i="5"/>
  <c r="E21" i="5"/>
  <c r="E76" i="5"/>
  <c r="D113" i="5"/>
  <c r="F31" i="5"/>
  <c r="E31" i="5"/>
  <c r="F80" i="5"/>
  <c r="F65" i="5"/>
  <c r="F120" i="5" s="1"/>
  <c r="E120" i="5"/>
  <c r="F21" i="5" l="1"/>
  <c r="F76" i="5"/>
  <c r="E113" i="5"/>
  <c r="G21" i="5" l="1"/>
  <c r="F113" i="5"/>
  <c r="H126" i="4" l="1"/>
  <c r="G125" i="4"/>
  <c r="B124" i="4"/>
  <c r="H123" i="4"/>
  <c r="G123" i="4"/>
  <c r="D123" i="4"/>
  <c r="H121" i="4"/>
  <c r="C120" i="4"/>
  <c r="B120" i="4"/>
  <c r="D119" i="4"/>
  <c r="F117" i="4"/>
  <c r="E117" i="4"/>
  <c r="D117" i="4"/>
  <c r="C117" i="4"/>
  <c r="B117" i="4"/>
  <c r="B115" i="4"/>
  <c r="H106" i="4"/>
  <c r="G106" i="4"/>
  <c r="F103" i="4"/>
  <c r="E103" i="4"/>
  <c r="D103" i="4"/>
  <c r="H102" i="4"/>
  <c r="G102" i="4"/>
  <c r="E102" i="4"/>
  <c r="D102" i="4"/>
  <c r="C102" i="4"/>
  <c r="B102" i="4"/>
  <c r="E98" i="4"/>
  <c r="D95" i="4"/>
  <c r="E52" i="4" s="1"/>
  <c r="C95" i="4"/>
  <c r="C91" i="4"/>
  <c r="D91" i="4" s="1"/>
  <c r="E91" i="4" s="1"/>
  <c r="F91" i="4" s="1"/>
  <c r="C74" i="4"/>
  <c r="C115" i="4" s="1"/>
  <c r="D65" i="4"/>
  <c r="E65" i="4" s="1"/>
  <c r="C65" i="4"/>
  <c r="G64" i="4"/>
  <c r="F62" i="4"/>
  <c r="G61" i="4"/>
  <c r="F59" i="4"/>
  <c r="E59" i="4"/>
  <c r="D59" i="4"/>
  <c r="F57" i="4"/>
  <c r="D57" i="4"/>
  <c r="B54" i="4"/>
  <c r="C54" i="4" s="1"/>
  <c r="D54" i="4" s="1"/>
  <c r="E54" i="4" s="1"/>
  <c r="F54" i="4" s="1"/>
  <c r="D53" i="4"/>
  <c r="D52" i="4"/>
  <c r="C52" i="4"/>
  <c r="B52" i="4"/>
  <c r="C50" i="4"/>
  <c r="D50" i="4" s="1"/>
  <c r="E50" i="4" s="1"/>
  <c r="B50" i="4"/>
  <c r="B49" i="4"/>
  <c r="C40" i="4"/>
  <c r="D40" i="4" s="1"/>
  <c r="F37" i="4"/>
  <c r="E37" i="4"/>
  <c r="C37" i="4"/>
  <c r="B37" i="4"/>
  <c r="F36" i="4"/>
  <c r="E36" i="4"/>
  <c r="D36" i="4"/>
  <c r="C36" i="4"/>
  <c r="B36" i="4"/>
  <c r="C34" i="4"/>
  <c r="B34" i="4"/>
  <c r="E33" i="4"/>
  <c r="F27" i="4"/>
  <c r="E27" i="4"/>
  <c r="D27" i="4"/>
  <c r="C27" i="4"/>
  <c r="B27" i="4"/>
  <c r="C25" i="4"/>
  <c r="D25" i="4" s="1"/>
  <c r="E25" i="4" s="1"/>
  <c r="F25" i="4" s="1"/>
  <c r="F50" i="4" s="1"/>
  <c r="D24" i="4"/>
  <c r="D49" i="4" s="1"/>
  <c r="C23" i="4"/>
  <c r="D23" i="4" s="1"/>
  <c r="E23" i="4" s="1"/>
  <c r="F23" i="4" s="1"/>
  <c r="G23" i="4" s="1"/>
  <c r="H23" i="4" s="1"/>
  <c r="C19" i="4"/>
  <c r="D19" i="4" s="1"/>
  <c r="E19" i="4" s="1"/>
  <c r="F19" i="4" s="1"/>
  <c r="G19" i="4" s="1"/>
  <c r="H19" i="4" s="1"/>
  <c r="C16" i="4"/>
  <c r="D16" i="4" s="1"/>
  <c r="E16" i="4" s="1"/>
  <c r="F16" i="4" s="1"/>
  <c r="C9" i="4"/>
  <c r="B9" i="4"/>
  <c r="E8" i="4"/>
  <c r="H7" i="4"/>
  <c r="G7" i="4"/>
  <c r="F7" i="4"/>
  <c r="D7" i="4"/>
  <c r="E7" i="4" s="1"/>
  <c r="C7" i="4"/>
  <c r="B7" i="4"/>
  <c r="C4" i="4"/>
  <c r="D4" i="4" s="1"/>
  <c r="E4" i="4" s="1"/>
  <c r="F4" i="4" s="1"/>
  <c r="G4" i="4" s="1"/>
  <c r="H4" i="4" s="1"/>
  <c r="D9" i="4" l="1"/>
  <c r="D34" i="4" s="1"/>
  <c r="F65" i="4"/>
  <c r="F120" i="4" s="1"/>
  <c r="E120" i="4"/>
  <c r="E40" i="4"/>
  <c r="D124" i="4"/>
  <c r="D120" i="4"/>
  <c r="D74" i="4"/>
  <c r="C124" i="4"/>
  <c r="D115" i="4" l="1"/>
  <c r="E74" i="4"/>
  <c r="E9" i="4"/>
  <c r="E34" i="4" s="1"/>
  <c r="E124" i="4"/>
  <c r="F40" i="4"/>
  <c r="F124" i="4" s="1"/>
  <c r="E115" i="4" l="1"/>
  <c r="F74" i="4"/>
  <c r="F9" i="4"/>
  <c r="F34" i="4" s="1"/>
  <c r="F115" i="4" l="1"/>
  <c r="G74" i="4"/>
  <c r="H9" i="4" s="1"/>
  <c r="H34" i="4" s="1"/>
  <c r="G9" i="4"/>
  <c r="G34" i="4" s="1"/>
  <c r="E98" i="3" l="1"/>
  <c r="C95" i="3"/>
  <c r="D95" i="3" s="1"/>
  <c r="H48" i="3" l="1"/>
  <c r="G110" i="3"/>
  <c r="D24" i="3" l="1"/>
  <c r="C25" i="3"/>
  <c r="G45" i="3" l="1"/>
  <c r="F59" i="3" l="1"/>
  <c r="E59" i="3"/>
  <c r="C50" i="3"/>
  <c r="D25" i="3"/>
  <c r="C65" i="3" l="1"/>
  <c r="D65" i="3" s="1"/>
  <c r="E65" i="3" s="1"/>
  <c r="F65" i="3" s="1"/>
  <c r="C52" i="3"/>
  <c r="D49" i="3"/>
  <c r="C54" i="3"/>
  <c r="C23" i="3"/>
  <c r="D23" i="3" s="1"/>
  <c r="C19" i="3"/>
  <c r="D19" i="3" s="1"/>
  <c r="E19" i="3" s="1"/>
  <c r="F19" i="3" s="1"/>
  <c r="B7" i="3"/>
  <c r="B120" i="3"/>
  <c r="D119" i="3"/>
  <c r="G64" i="3"/>
  <c r="F120" i="3" l="1"/>
  <c r="D120" i="3"/>
  <c r="C120" i="3"/>
  <c r="E120" i="3" l="1"/>
  <c r="G125" i="3"/>
  <c r="H123" i="3"/>
  <c r="G123" i="3"/>
  <c r="H102" i="3"/>
  <c r="G102" i="3"/>
  <c r="B124" i="3" l="1"/>
  <c r="D123" i="3"/>
  <c r="F117" i="3"/>
  <c r="E117" i="3"/>
  <c r="D117" i="3"/>
  <c r="C117" i="3"/>
  <c r="B117" i="3"/>
  <c r="B115" i="3"/>
  <c r="D53" i="3"/>
  <c r="D45" i="3"/>
  <c r="E33" i="3"/>
  <c r="F27" i="3"/>
  <c r="E27" i="3"/>
  <c r="D27" i="3"/>
  <c r="C27" i="3"/>
  <c r="B27" i="3"/>
  <c r="E25" i="3"/>
  <c r="F25" i="3" s="1"/>
  <c r="F50" i="3" s="1"/>
  <c r="E23" i="3"/>
  <c r="F23" i="3" s="1"/>
  <c r="G23" i="3" s="1"/>
  <c r="H23" i="3" s="1"/>
  <c r="G19" i="3"/>
  <c r="H19" i="3" s="1"/>
  <c r="D50" i="3" l="1"/>
  <c r="E50" i="3" s="1"/>
  <c r="D54" i="3"/>
  <c r="E54" i="3" s="1"/>
  <c r="F54" i="3" s="1"/>
  <c r="E52" i="3" l="1"/>
  <c r="D52" i="3"/>
  <c r="D46" i="3"/>
  <c r="C46" i="3"/>
  <c r="C9" i="3"/>
  <c r="C34" i="3" s="1"/>
  <c r="B9" i="3"/>
  <c r="B34" i="3" s="1"/>
  <c r="E46" i="3" l="1"/>
  <c r="B37" i="3"/>
  <c r="B36" i="3"/>
  <c r="F46" i="3" l="1"/>
  <c r="G61" i="3"/>
  <c r="F62" i="3" l="1"/>
  <c r="F103" i="3" s="1"/>
  <c r="F57" i="3" l="1"/>
  <c r="G7" i="3" s="1"/>
  <c r="C40" i="3" l="1"/>
  <c r="D40" i="3" l="1"/>
  <c r="C124" i="3"/>
  <c r="D57" i="3"/>
  <c r="H106" i="3"/>
  <c r="E40" i="3" l="1"/>
  <c r="D124" i="3"/>
  <c r="C74" i="3"/>
  <c r="D74" i="3" l="1"/>
  <c r="D115" i="3" s="1"/>
  <c r="C115" i="3"/>
  <c r="F40" i="3"/>
  <c r="F124" i="3" s="1"/>
  <c r="E124" i="3"/>
  <c r="D7" i="3"/>
  <c r="E7" i="3" l="1"/>
  <c r="F7" i="3" l="1"/>
  <c r="G106" i="3" l="1"/>
  <c r="C102" i="3" l="1"/>
  <c r="C16" i="3" l="1"/>
  <c r="E74" i="3" l="1"/>
  <c r="F74" i="3" l="1"/>
  <c r="F115" i="3" s="1"/>
  <c r="E115" i="3"/>
  <c r="F37" i="3"/>
  <c r="F36" i="3"/>
  <c r="E37" i="3"/>
  <c r="E36" i="3"/>
  <c r="D36" i="3"/>
  <c r="C37" i="3"/>
  <c r="C36" i="3"/>
  <c r="G9" i="3" l="1"/>
  <c r="G34" i="3" s="1"/>
  <c r="G74" i="3"/>
  <c r="H9" i="3" l="1"/>
  <c r="H34" i="3" s="1"/>
  <c r="H7" i="3"/>
  <c r="D9" i="3"/>
  <c r="D34" i="3" s="1"/>
  <c r="E9" i="3" l="1"/>
  <c r="E34" i="3" s="1"/>
  <c r="F9" i="3" l="1"/>
  <c r="F34" i="3" s="1"/>
  <c r="H45" i="3" l="1"/>
  <c r="E8" i="3"/>
  <c r="D103" i="3"/>
  <c r="D102" i="3"/>
  <c r="D16" i="3"/>
  <c r="E16" i="3" s="1"/>
  <c r="D59" i="3"/>
  <c r="C7" i="3"/>
  <c r="E103" i="3"/>
  <c r="E102" i="3"/>
  <c r="B102" i="3"/>
  <c r="H126" i="3"/>
  <c r="C4" i="3"/>
  <c r="D4" i="3" s="1"/>
  <c r="E4" i="3" s="1"/>
  <c r="F4" i="3" s="1"/>
  <c r="G4" i="3" s="1"/>
  <c r="H4" i="3" s="1"/>
  <c r="F16" i="3" l="1"/>
</calcChain>
</file>

<file path=xl/sharedStrings.xml><?xml version="1.0" encoding="utf-8"?>
<sst xmlns="http://schemas.openxmlformats.org/spreadsheetml/2006/main" count="1708" uniqueCount="568">
  <si>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</si>
  <si>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</si>
  <si>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</si>
  <si>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</si>
  <si>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</si>
  <si>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</si>
  <si>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</si>
  <si>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</si>
  <si>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</si>
  <si>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</si>
  <si>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</si>
  <si>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</si>
  <si>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</si>
  <si>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</si>
  <si>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</si>
  <si>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</si>
  <si>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</si>
  <si>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</si>
  <si>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</si>
  <si>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</si>
  <si>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</si>
  <si>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</si>
  <si>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</si>
  <si>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</si>
  <si>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</si>
  <si>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</si>
  <si>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</si>
  <si>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</si>
  <si>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</si>
  <si>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</si>
  <si>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</si>
  <si>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</si>
  <si>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</si>
  <si>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</si>
  <si>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</si>
  <si>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</si>
  <si>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</si>
  <si>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News Magazine 2024</t>
    <phoneticPr fontId="0" type="noConversion"/>
  </si>
  <si>
    <t>Finance Magazine 2024</t>
    <phoneticPr fontId="0" type="noConversion"/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</si>
  <si>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  <phoneticPr fontId="0" type="noConversion"/>
  </si>
  <si>
    <t>(CA/MA) (Sub: Chi/Eng)  (CC)</t>
    <phoneticPr fontId="0" type="noConversion"/>
  </si>
  <si>
    <t>800636946 (Sub: Chi) (CC)</t>
    <phoneticPr fontId="0" type="noConversion"/>
  </si>
  <si>
    <t>800636915 (Sub: Chi) (CC)</t>
    <phoneticPr fontId="0" type="noConversion"/>
  </si>
  <si>
    <t>800636304 (OP)</t>
    <phoneticPr fontId="0" type="noConversion"/>
  </si>
  <si>
    <t>800636440 (NA)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</si>
  <si>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</si>
  <si>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</si>
  <si>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</si>
  <si>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t>'Shocking Asia Reboot: Taiwan (15 EPI)</t>
  </si>
  <si>
    <t>800637733 (Sub: *Chi) (CC)</t>
    <phoneticPr fontId="0" type="noConversion"/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</si>
  <si>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  <phoneticPr fontId="0" type="noConversion"/>
  </si>
  <si>
    <t>800566782 (Sub: Chi) (CC)</t>
    <phoneticPr fontId="0" type="noConversion"/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</si>
  <si>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(27 EPI)</t>
    </r>
    <phoneticPr fontId="0" type="noConversion"/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</si>
  <si>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</si>
  <si>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</si>
  <si>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</si>
  <si>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</si>
  <si>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</si>
  <si>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800163930 (CC)</t>
    <phoneticPr fontId="0" type="noConversion"/>
  </si>
  <si>
    <r>
      <rPr>
        <sz val="14"/>
        <rFont val="細明體"/>
        <family val="3"/>
        <charset val="136"/>
      </rPr>
      <t>戀愛自由式</t>
    </r>
    <r>
      <rPr>
        <sz val="14"/>
        <rFont val="Times New Roman"/>
        <family val="1"/>
      </rPr>
      <t xml:space="preserve"> AQUA HEROES  (20 EPI)</t>
    </r>
    <phoneticPr fontId="0" type="noConversion"/>
  </si>
  <si>
    <t># 5</t>
    <phoneticPr fontId="0" type="noConversion"/>
  </si>
  <si>
    <t>800555076 (Sub: Chi) (CC)</t>
    <phoneticPr fontId="0" type="noConversion"/>
  </si>
  <si>
    <t>A Chef And A Gentleman (10 EPI)</t>
    <phoneticPr fontId="0" type="noConversion"/>
  </si>
  <si>
    <t>Super Trio Returns (19 EPI)</t>
    <phoneticPr fontId="0" type="noConversion"/>
  </si>
  <si>
    <t>800606592 (Sub: Chi)  (CC)</t>
    <phoneticPr fontId="0" type="noConversion"/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</si>
  <si>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 xml:space="preserve">個夏天 </t>
    </r>
    <r>
      <rPr>
        <sz val="14"/>
        <rFont val="Times New Roman"/>
        <family val="1"/>
      </rPr>
      <t>12 Summers (15 EPI)</t>
    </r>
    <phoneticPr fontId="0" type="noConversion"/>
  </si>
  <si>
    <t>800556814 (Sub: Chi) (CC)</t>
    <phoneticPr fontId="0" type="noConversion"/>
  </si>
  <si>
    <t>The Ghetto-Fabulous Lady (25 EPI)</t>
    <phoneticPr fontId="0" type="noConversion"/>
  </si>
  <si>
    <t>福爾摩師奶</t>
    <phoneticPr fontId="0" type="noConversion"/>
  </si>
  <si>
    <t>Cute Taiwan (8 EPI)</t>
    <phoneticPr fontId="0" type="noConversion"/>
  </si>
  <si>
    <t>800642042 (Sub: Chi) (CC)</t>
    <phoneticPr fontId="0" type="noConversion"/>
  </si>
  <si>
    <t>打工捱世界II All Work No Pay Holidays (Sr.2) (10 EPI)</t>
    <phoneticPr fontId="0" type="noConversion"/>
  </si>
  <si>
    <t>800508694 (Sub: Chi) (CC)</t>
    <phoneticPr fontId="0" type="noConversion"/>
  </si>
  <si>
    <r>
      <rPr>
        <sz val="14"/>
        <rFont val="微軟正黑體"/>
        <family val="3"/>
        <charset val="136"/>
      </rPr>
      <t>野外步出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We're All Wildlings (16 EPI)</t>
    </r>
    <phoneticPr fontId="0" type="noConversion"/>
  </si>
  <si>
    <t>800580364 (Sub: Chi) (CC)</t>
    <phoneticPr fontId="0" type="noConversion"/>
  </si>
  <si>
    <t>Think You Know Kansai? (Sr.2) (6 EPI)</t>
    <phoneticPr fontId="0" type="noConversion"/>
  </si>
  <si>
    <t>800626952 (Sub: Chi)   (CC)</t>
    <phoneticPr fontId="0" type="noConversion"/>
  </si>
  <si>
    <t>Pretty Sweet (15 EPI)</t>
    <phoneticPr fontId="0" type="noConversion"/>
  </si>
  <si>
    <r>
      <rPr>
        <sz val="14"/>
        <rFont val="細明體"/>
        <family val="3"/>
        <charset val="136"/>
      </rPr>
      <t>談判專家</t>
    </r>
    <r>
      <rPr>
        <sz val="14"/>
        <rFont val="Times New Roman"/>
        <family val="1"/>
      </rPr>
      <t xml:space="preserve"> TAKE MY WORD FOR IT (30 EPI)</t>
    </r>
    <phoneticPr fontId="0" type="noConversion"/>
  </si>
  <si>
    <t>800632426 (OP)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</si>
  <si>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</si>
  <si>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</si>
  <si>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800563025 (CC)</t>
    <phoneticPr fontId="0" type="noConversion"/>
  </si>
  <si>
    <t>快樂長門人Happy Old Buddies</t>
    <phoneticPr fontId="0" type="noConversion"/>
  </si>
  <si>
    <t>800616903 (Sub: *Chi) (OP)</t>
    <phoneticPr fontId="0" type="noConversion"/>
  </si>
  <si>
    <t>Hands Up   Hands Up 2024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</si>
  <si>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  <phoneticPr fontId="0" type="noConversion"/>
  </si>
  <si>
    <t>800643641 (CA/MA) (Sub: Chi)   (CC)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</si>
  <si>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</si>
  <si>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800636826 (Sub: *Chi) (OP) (CA/MA)</t>
  </si>
  <si>
    <t>Sunday Report 2024</t>
    <phoneticPr fontId="0" type="noConversion"/>
  </si>
  <si>
    <t>800636784 (Sub: *Chi) (OP)</t>
    <phoneticPr fontId="0" type="noConversion"/>
  </si>
  <si>
    <t xml:space="preserve">J Music 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</si>
  <si>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  <phoneticPr fontId="0" type="noConversion"/>
  </si>
  <si>
    <t>0915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</si>
  <si>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</si>
  <si>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>個夏天</t>
    </r>
    <r>
      <rPr>
        <sz val="14"/>
        <rFont val="Times New Roman"/>
        <family val="1"/>
      </rPr>
      <t xml:space="preserve"> 12 Summers (15 EPI)</t>
    </r>
    <phoneticPr fontId="0" type="noConversion"/>
  </si>
  <si>
    <t># 7</t>
    <phoneticPr fontId="0" type="noConversion"/>
  </si>
  <si>
    <t>800386962 (CA/MA) (Sub: Chi) (CC)</t>
    <phoneticPr fontId="0" type="noConversion"/>
  </si>
  <si>
    <t># 9</t>
    <phoneticPr fontId="0" type="noConversion"/>
  </si>
  <si>
    <t># 17</t>
    <phoneticPr fontId="0" type="noConversion"/>
  </si>
  <si>
    <t>TBC</t>
    <phoneticPr fontId="0" type="noConversion"/>
  </si>
  <si>
    <t>JSG Billboard 2024</t>
    <phoneticPr fontId="0" type="noConversion"/>
  </si>
  <si>
    <t>800636881 (Sub: *Chi) (OP)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</si>
  <si>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</si>
  <si>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</si>
  <si>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800641901 (CA/MA) (Sub: Chi/Eng) (CC)</t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</si>
  <si>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</si>
  <si>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</si>
  <si>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  <phoneticPr fontId="0" type="noConversion"/>
  </si>
  <si>
    <t># 16</t>
    <phoneticPr fontId="0" type="noConversion"/>
  </si>
  <si>
    <t># 19</t>
    <phoneticPr fontId="0" type="noConversion"/>
  </si>
  <si>
    <t># 11</t>
    <phoneticPr fontId="0" type="noConversion"/>
  </si>
  <si>
    <t>TBC (Sub: Chi) (CC)</t>
    <phoneticPr fontId="0" type="noConversion"/>
  </si>
  <si>
    <t>J Music #51</t>
    <phoneticPr fontId="0" type="noConversion"/>
  </si>
  <si>
    <t>WK 36</t>
    <phoneticPr fontId="0" type="noConversion"/>
  </si>
  <si>
    <t>PERIOD: 2 - 8 Sep 2024</t>
    <phoneticPr fontId="0" type="noConversion"/>
  </si>
  <si>
    <t># 18</t>
    <phoneticPr fontId="0" type="noConversion"/>
  </si>
  <si>
    <t># 166</t>
    <phoneticPr fontId="0" type="noConversion"/>
  </si>
  <si>
    <t># 1085</t>
    <phoneticPr fontId="0" type="noConversion"/>
  </si>
  <si>
    <t># 175</t>
    <phoneticPr fontId="0" type="noConversion"/>
  </si>
  <si>
    <t># 238</t>
    <phoneticPr fontId="0" type="noConversion"/>
  </si>
  <si>
    <t># 244</t>
    <phoneticPr fontId="0" type="noConversion"/>
  </si>
  <si>
    <t># 3627</t>
    <phoneticPr fontId="0" type="noConversion"/>
  </si>
  <si>
    <t># 3630            2315</t>
    <phoneticPr fontId="0" type="noConversion"/>
  </si>
  <si>
    <t># 106</t>
    <phoneticPr fontId="0" type="noConversion"/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</si>
  <si>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8</t>
    </r>
    <phoneticPr fontId="0" type="noConversion"/>
  </si>
  <si>
    <t># 21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</si>
  <si>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16</t>
    </r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</si>
  <si>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17</t>
    </r>
    <phoneticPr fontId="0" type="noConversion"/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</si>
  <si>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6</t>
    </r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</si>
  <si>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361</t>
    </r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</si>
  <si>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11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</si>
  <si>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r>
      <rPr>
        <sz val="14"/>
        <rFont val="微軟正黑體"/>
        <family val="3"/>
        <charset val="136"/>
      </rPr>
      <t>周遊關西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5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</si>
  <si>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5</t>
    </r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</si>
  <si>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7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</si>
  <si>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214</t>
    </r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</si>
  <si>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34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</si>
  <si>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35</t>
    </r>
    <phoneticPr fontId="0" type="noConversion"/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</si>
  <si>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30</t>
    </r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</si>
  <si>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36</t>
    </r>
    <phoneticPr fontId="0" type="noConversion"/>
  </si>
  <si>
    <t>800643803 (Sub: Chi) (CC)</t>
  </si>
  <si>
    <t>TBC (Sub: *Chi) (CC)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</si>
  <si>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35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</si>
  <si>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7</t>
    </r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</si>
  <si>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#5</t>
    </r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</si>
  <si>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#4</t>
    </r>
    <phoneticPr fontId="0" type="noConversion"/>
  </si>
  <si>
    <t>J Music #52</t>
    <phoneticPr fontId="0" type="noConversion"/>
  </si>
  <si>
    <t xml:space="preserve"> 網紅甜卡 #5</t>
    <phoneticPr fontId="0" type="noConversion"/>
  </si>
  <si>
    <t>Liza Wang Special 2024</t>
    <phoneticPr fontId="0" type="noConversion"/>
  </si>
  <si>
    <t>荃頌荃盛 #2</t>
    <phoneticPr fontId="0" type="noConversion"/>
  </si>
  <si>
    <t>荃頌荃盛 #1</t>
    <phoneticPr fontId="0" type="noConversion"/>
  </si>
  <si>
    <t>800638551 (Sub: *Chi) (CC)</t>
    <phoneticPr fontId="0" type="noConversion"/>
  </si>
  <si>
    <t>Travelodd (16 EPI)</t>
    <phoneticPr fontId="0" type="noConversion"/>
  </si>
  <si>
    <t>怪宿宿 #12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</si>
  <si>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</si>
  <si>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</si>
  <si>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</si>
  <si>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A Tribute to Macau's Gastronomy</t>
    <phoneticPr fontId="0" type="noConversion"/>
  </si>
  <si>
    <t>Med with Doc (26 EPI)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</si>
  <si>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</si>
  <si>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37</t>
    <phoneticPr fontId="0" type="noConversion"/>
  </si>
  <si>
    <t>PERIOD: 9 - 15 Sep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</si>
  <si>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</si>
  <si>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微軟正黑體"/>
        <family val="3"/>
        <charset val="136"/>
      </rPr>
      <t>野外步出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We're All Wildlings (16 EPI)</t>
    </r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</si>
  <si>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 xml:space="preserve">個夏天 </t>
    </r>
    <r>
      <rPr>
        <sz val="14"/>
        <rFont val="Times New Roman"/>
        <family val="1"/>
      </rPr>
      <t>12 Summers (15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</si>
  <si>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</si>
  <si>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800163880 (CC)</t>
    <phoneticPr fontId="0" type="noConversion"/>
  </si>
  <si>
    <r>
      <rPr>
        <sz val="14"/>
        <rFont val="細明體"/>
        <family val="3"/>
        <charset val="136"/>
      </rPr>
      <t>談判專家</t>
    </r>
    <r>
      <rPr>
        <sz val="14"/>
        <rFont val="Times New Roman"/>
        <family val="1"/>
      </rPr>
      <t xml:space="preserve"> TAKE MY WORD FOR IT (30 EPI)</t>
    </r>
  </si>
  <si>
    <r>
      <rPr>
        <sz val="14"/>
        <rFont val="細明體"/>
        <family val="3"/>
        <charset val="136"/>
      </rPr>
      <t>戀愛自由式</t>
    </r>
    <r>
      <rPr>
        <sz val="14"/>
        <rFont val="Times New Roman"/>
        <family val="1"/>
      </rPr>
      <t xml:space="preserve"> AQUA HEROES  (20 EPI)</t>
    </r>
  </si>
  <si>
    <t>當四葉草碰上劍尖時</t>
  </si>
  <si>
    <t># 22</t>
    <phoneticPr fontId="0" type="noConversion"/>
  </si>
  <si>
    <t># 20</t>
    <phoneticPr fontId="0" type="noConversion"/>
  </si>
  <si>
    <t># 1</t>
    <phoneticPr fontId="0" type="noConversion"/>
  </si>
  <si>
    <t># 173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</si>
  <si>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(1800 EPI)</t>
    </r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</si>
  <si>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12</t>
    </r>
    <r>
      <rPr>
        <sz val="14"/>
        <rFont val="Times New Roman"/>
        <family val="3"/>
        <charset val="136"/>
      </rPr>
      <t xml:space="preserve">    0945</t>
    </r>
  </si>
  <si>
    <t># 1092</t>
    <phoneticPr fontId="0" type="noConversion"/>
  </si>
  <si>
    <t>刀下留人</t>
  </si>
  <si>
    <t># 25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</si>
  <si>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#5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</si>
  <si>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215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</si>
  <si>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</si>
  <si>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>周遊關西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6</t>
    </r>
  </si>
  <si>
    <t># 180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</si>
  <si>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8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</si>
  <si>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6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</si>
  <si>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</si>
  <si>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35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</si>
  <si>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Times New Roman"/>
        <family val="1"/>
      </rPr>
      <t>12</t>
    </r>
    <r>
      <rPr>
        <sz val="14"/>
        <rFont val="微軟正黑體"/>
        <family val="1"/>
        <charset val="136"/>
      </rPr>
      <t>個夏天</t>
    </r>
    <r>
      <rPr>
        <sz val="14"/>
        <rFont val="Times New Roman"/>
        <family val="1"/>
      </rPr>
      <t xml:space="preserve"> 12 Summers (15 EPI)</t>
    </r>
  </si>
  <si>
    <t># 6</t>
    <phoneticPr fontId="0" type="noConversion"/>
  </si>
  <si>
    <t># 13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</si>
  <si>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</si>
  <si>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</si>
  <si>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9</t>
    </r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</si>
  <si>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</si>
  <si>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(27 EPI)</t>
    </r>
  </si>
  <si>
    <t># 107</t>
    <phoneticPr fontId="0" type="noConversion"/>
  </si>
  <si>
    <t># 12</t>
    <phoneticPr fontId="0" type="noConversion"/>
  </si>
  <si>
    <t># 23</t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</si>
  <si>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</si>
  <si>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37</t>
    </r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</si>
  <si>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</si>
  <si>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</si>
  <si>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</si>
  <si>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18</t>
    </r>
  </si>
  <si>
    <t>怪宿宿 #13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</si>
  <si>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19</t>
    </r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</si>
  <si>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7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</si>
  <si>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362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</si>
  <si>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36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</si>
  <si>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31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</si>
  <si>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</si>
  <si>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245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</si>
  <si>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</si>
  <si>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r>
      <rPr>
        <sz val="14"/>
        <rFont val="微軟正黑體"/>
        <family val="1"/>
        <charset val="136"/>
      </rPr>
      <t>法證先鋒</t>
    </r>
    <r>
      <rPr>
        <sz val="14"/>
        <rFont val="Times New Roman"/>
        <family val="1"/>
      </rPr>
      <t xml:space="preserve">VI: </t>
    </r>
    <r>
      <rPr>
        <sz val="14"/>
        <rFont val="微軟正黑體"/>
        <family val="1"/>
        <charset val="136"/>
      </rPr>
      <t xml:space="preserve">倖存者的救贖 </t>
    </r>
    <r>
      <rPr>
        <sz val="14"/>
        <rFont val="Times New Roman"/>
        <family val="1"/>
        <charset val="136"/>
      </rPr>
      <t>Forensic Heroes VI: Redemption (24 EPI)</t>
    </r>
  </si>
  <si>
    <r>
      <t>2024</t>
    </r>
    <r>
      <rPr>
        <sz val="13"/>
        <rFont val="細明體"/>
        <family val="1"/>
        <charset val="136"/>
      </rPr>
      <t>香港小姐競選決賽</t>
    </r>
    <r>
      <rPr>
        <sz val="13"/>
        <rFont val="Times New Roman"/>
        <family val="1"/>
      </rPr>
      <t xml:space="preserve"> (</t>
    </r>
    <r>
      <rPr>
        <sz val="13"/>
        <rFont val="細明體"/>
        <family val="1"/>
        <charset val="136"/>
      </rPr>
      <t>直播</t>
    </r>
    <r>
      <rPr>
        <sz val="13"/>
        <rFont val="Times New Roman"/>
        <family val="1"/>
      </rPr>
      <t>)</t>
    </r>
  </si>
  <si>
    <r>
      <rPr>
        <sz val="14"/>
        <rFont val="細明體"/>
        <family val="3"/>
        <charset val="136"/>
      </rPr>
      <t xml:space="preserve">家常便飯爭霸戰 </t>
    </r>
    <r>
      <rPr>
        <sz val="14"/>
        <rFont val="Times New Roman"/>
        <family val="3"/>
      </rPr>
      <t>Clash Of Home Chefs (10 EPI)</t>
    </r>
  </si>
  <si>
    <t>J Music #53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</si>
  <si>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36</t>
    </r>
  </si>
  <si>
    <t># 3631</t>
    <phoneticPr fontId="0" type="noConversion"/>
  </si>
  <si>
    <t># 3634            2315</t>
    <phoneticPr fontId="0" type="noConversion"/>
  </si>
  <si>
    <t>800637725 (CC)</t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</si>
  <si>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8</t>
    </r>
  </si>
  <si>
    <t xml:space="preserve"> 網紅甜卡 #6</t>
    <phoneticPr fontId="0" type="noConversion"/>
  </si>
  <si>
    <t>'Pretty Sweet (15 EPI)</t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</si>
  <si>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</si>
  <si>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t>2024香港小姐競選決賽</t>
  </si>
  <si>
    <t># 250</t>
  </si>
  <si>
    <t>TBC</t>
  </si>
  <si>
    <t>中年好聲音3之決戰星馬 #2</t>
  </si>
  <si>
    <r>
      <rPr>
        <sz val="14"/>
        <rFont val="Times New Roman"/>
        <family val="3"/>
      </rPr>
      <t>2024</t>
    </r>
    <r>
      <rPr>
        <sz val="14"/>
        <rFont val="細明體"/>
        <family val="3"/>
        <charset val="136"/>
      </rPr>
      <t>香港小姐</t>
    </r>
    <r>
      <rPr>
        <sz val="14"/>
        <rFont val="Times New Roman"/>
        <family val="3"/>
      </rPr>
      <t xml:space="preserve"> </t>
    </r>
    <r>
      <rPr>
        <sz val="14"/>
        <rFont val="細明體"/>
        <family val="3"/>
        <charset val="136"/>
      </rPr>
      <t>女．遊記</t>
    </r>
    <r>
      <rPr>
        <sz val="14"/>
        <rFont val="Times New Roman"/>
        <family val="3"/>
      </rPr>
      <t xml:space="preserve"> Miss Hong Kong Pageant 2024 - A Beautiful Journey (10 EPI)</t>
    </r>
  </si>
  <si>
    <t xml:space="preserve">(R)        </t>
  </si>
  <si>
    <t>大師兄開學感謝祭</t>
  </si>
  <si>
    <t xml:space="preserve">(R)          </t>
  </si>
  <si>
    <t>荃頌荃盛 #2</t>
  </si>
  <si>
    <t>醫度講 #2</t>
  </si>
  <si>
    <t>J Music #52</t>
  </si>
  <si>
    <t>Made In Dongguan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</si>
  <si>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</si>
  <si>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# 251</t>
  </si>
  <si>
    <t># 253</t>
  </si>
  <si>
    <t># 254</t>
  </si>
  <si>
    <t># 255</t>
  </si>
  <si>
    <t># 256</t>
  </si>
  <si>
    <t># 257</t>
  </si>
  <si>
    <r>
      <rPr>
        <sz val="14"/>
        <rFont val="細明體"/>
        <family val="3"/>
        <charset val="136"/>
      </rPr>
      <t>當四葉草碰上劍尖時</t>
    </r>
    <r>
      <rPr>
        <sz val="14"/>
        <rFont val="Times New Roman"/>
        <family val="1"/>
      </rPr>
      <t xml:space="preserve"> HEARTS OF FENCING (11 EPI)</t>
    </r>
  </si>
  <si>
    <r>
      <t xml:space="preserve">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1"/>
      </rPr>
      <t xml:space="preserve"> #6</t>
    </r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</si>
  <si>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13</t>
    </r>
    <r>
      <rPr>
        <sz val="14"/>
        <rFont val="Times New Roman"/>
        <family val="3"/>
        <charset val="136"/>
      </rPr>
      <t xml:space="preserve">    0945</t>
    </r>
  </si>
  <si>
    <r>
      <t>網紅甜卡</t>
    </r>
    <r>
      <rPr>
        <sz val="14"/>
        <rFont val="Times New Roman"/>
        <family val="3"/>
        <charset val="136"/>
      </rPr>
      <t xml:space="preserve"> #6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</si>
  <si>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216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</si>
  <si>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42</t>
    </r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</si>
  <si>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9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</si>
  <si>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7</t>
    </r>
  </si>
  <si>
    <r>
      <t>2024</t>
    </r>
    <r>
      <rPr>
        <sz val="14"/>
        <rFont val="細明體"/>
        <family val="3"/>
        <charset val="136"/>
      </rPr>
      <t>香港小姐競選決賽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</si>
  <si>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36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</si>
  <si>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細明體"/>
        <family val="3"/>
        <charset val="136"/>
      </rPr>
      <t>懿想得到</t>
    </r>
    <r>
      <rPr>
        <sz val="14"/>
        <rFont val="Times New Roman"/>
        <family val="1"/>
      </rPr>
      <t xml:space="preserve"> # 10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</si>
  <si>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38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</si>
  <si>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20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</si>
  <si>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21</t>
    </r>
  </si>
  <si>
    <r>
      <rPr>
        <sz val="14"/>
        <rFont val="新細明體"/>
        <family val="3"/>
        <charset val="136"/>
      </rPr>
      <t xml:space="preserve">台灣萌萌的 </t>
    </r>
    <r>
      <rPr>
        <sz val="14"/>
        <rFont val="Times New Roman"/>
        <family val="1"/>
      </rPr>
      <t># 8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</si>
  <si>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363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</si>
  <si>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37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</si>
  <si>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#7</t>
    </r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</si>
  <si>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#3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</si>
  <si>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37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</si>
  <si>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9</t>
    </r>
  </si>
  <si>
    <t>網紅甜卡 #7</t>
  </si>
  <si>
    <t>PERIOD: 16 - 22 Sep 2024</t>
    <phoneticPr fontId="0" type="noConversion"/>
  </si>
  <si>
    <t>魔都女行 Shanghai AppPacker (8 EPI)</t>
    <phoneticPr fontId="0" type="noConversion"/>
  </si>
  <si>
    <t># 15</t>
    <phoneticPr fontId="0" type="noConversion"/>
  </si>
  <si>
    <t># 27</t>
    <phoneticPr fontId="0" type="noConversion"/>
  </si>
  <si>
    <t># 2</t>
    <phoneticPr fontId="0" type="noConversion"/>
  </si>
  <si>
    <t># 3</t>
    <phoneticPr fontId="0" type="noConversion"/>
  </si>
  <si>
    <t>刀下留人</t>
    <phoneticPr fontId="0" type="noConversion"/>
  </si>
  <si>
    <t>The Executioner (25 EPI)</t>
    <phoneticPr fontId="0" type="noConversion"/>
  </si>
  <si>
    <t># 5 - 6</t>
    <phoneticPr fontId="0" type="noConversion"/>
  </si>
  <si>
    <t>800625434 (Sub: Chi)   (CC)</t>
    <phoneticPr fontId="0" type="noConversion"/>
  </si>
  <si>
    <t># 185</t>
    <phoneticPr fontId="0" type="noConversion"/>
  </si>
  <si>
    <t>Family Feud (28 EPI)</t>
    <phoneticPr fontId="0" type="noConversion"/>
  </si>
  <si>
    <t>800606963 (Sub: Chi) (CC)</t>
    <phoneticPr fontId="0" type="noConversion"/>
  </si>
  <si>
    <t># 108</t>
    <phoneticPr fontId="0" type="noConversion"/>
  </si>
  <si>
    <t># 26</t>
    <phoneticPr fontId="0" type="noConversion"/>
  </si>
  <si>
    <t>怪宿宿 #14</t>
    <phoneticPr fontId="0" type="noConversion"/>
  </si>
  <si>
    <t># 253</t>
    <phoneticPr fontId="0" type="noConversion"/>
  </si>
  <si>
    <t># 2375</t>
    <phoneticPr fontId="0" type="noConversion"/>
  </si>
  <si>
    <t># 2380</t>
    <phoneticPr fontId="0" type="noConversion"/>
  </si>
  <si>
    <t>TBC (CA/MA) (Sub: Chi/Eng) (CC)</t>
    <phoneticPr fontId="0" type="noConversion"/>
  </si>
  <si>
    <t>中年好聲音3之決戰大灣區 #3</t>
    <phoneticPr fontId="0" type="noConversion"/>
  </si>
  <si>
    <t>古靈精怪 台灣篇 #15</t>
    <phoneticPr fontId="0" type="noConversion"/>
  </si>
  <si>
    <t>J Music #54</t>
    <phoneticPr fontId="0" type="noConversion"/>
  </si>
  <si>
    <t># 3635</t>
    <phoneticPr fontId="0" type="noConversion"/>
  </si>
  <si>
    <t># 3638            2315</t>
    <phoneticPr fontId="0" type="noConversion"/>
  </si>
  <si>
    <t># 2361</t>
    <phoneticPr fontId="0" type="noConversion"/>
  </si>
  <si>
    <t># 19 - 20</t>
    <phoneticPr fontId="0" type="noConversion"/>
  </si>
  <si>
    <t># 21 - 22</t>
  </si>
  <si>
    <t># 2363</t>
    <phoneticPr fontId="0" type="noConversion"/>
  </si>
  <si>
    <t># 2368</t>
    <phoneticPr fontId="0" type="noConversion"/>
  </si>
  <si>
    <r>
      <t>相約澳門</t>
    </r>
    <r>
      <rPr>
        <sz val="14"/>
        <rFont val="Microsoft JhengHei UI"/>
        <family val="3"/>
        <charset val="136"/>
      </rPr>
      <t>「京</t>
    </r>
    <r>
      <rPr>
        <sz val="14"/>
        <rFont val="Microsoft JhengHei"/>
        <family val="3"/>
        <charset val="136"/>
      </rPr>
      <t>」豔之旅</t>
    </r>
  </si>
  <si>
    <r>
      <t>2024</t>
    </r>
    <r>
      <rPr>
        <sz val="14"/>
        <rFont val="細明體"/>
        <family val="3"/>
        <charset val="136"/>
      </rPr>
      <t>香港小姐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美麗日誌</t>
    </r>
    <r>
      <rPr>
        <sz val="14"/>
        <rFont val="Times New Roman"/>
        <family val="1"/>
      </rPr>
      <t xml:space="preserve"> Miss Hong Kong Pageant 2024 - Dear Diary (10 EPI)</t>
    </r>
  </si>
  <si>
    <t>800646361 (Sub: Chi) (CC)</t>
    <phoneticPr fontId="0" type="noConversion"/>
  </si>
  <si>
    <t>荃頌荃盛 #1</t>
  </si>
  <si>
    <t>J Music #51</t>
  </si>
  <si>
    <t># 11-12</t>
  </si>
  <si>
    <t>800627464 (CA/MA) (Sub: Chi/Eng) (CC)</t>
  </si>
  <si>
    <t>星河長明 Shining Just for You (25 EPI)</t>
  </si>
  <si>
    <t># 13</t>
  </si>
  <si>
    <t># 14</t>
  </si>
  <si>
    <t># 15</t>
  </si>
  <si>
    <t># 16</t>
  </si>
  <si>
    <t># 17            2230</t>
  </si>
  <si>
    <t># 17</t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</si>
  <si>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新細明體"/>
        <family val="1"/>
        <charset val="136"/>
      </rPr>
      <t>之決戰新馬</t>
    </r>
    <r>
      <rPr>
        <sz val="14"/>
        <rFont val="Times New Roman"/>
        <family val="1"/>
      </rPr>
      <t xml:space="preserve"> #1</t>
    </r>
  </si>
  <si>
    <t>中年好聲音3之決戰新馬 #2</t>
  </si>
  <si>
    <t>Midlife, Sing &amp; Shine! 3 - Road To The Colosseum (6 EPI)</t>
  </si>
  <si>
    <t>最緊要許冠傑音樂特輯</t>
  </si>
  <si>
    <t>古靈精怪 台灣篇 #12</t>
  </si>
  <si>
    <t>800637702 (Sub: *Chi) (CC)</t>
  </si>
  <si>
    <t>不如食豪D #13</t>
  </si>
  <si>
    <t>SIK HO D (14 EPI)</t>
  </si>
  <si>
    <t>800639314 (Sub: Chi) (CC)</t>
  </si>
  <si>
    <t>Sam Hui Special 2024</t>
  </si>
  <si>
    <t>800637733 (Sub: *Chi) (CC)</t>
  </si>
  <si>
    <t># 243</t>
  </si>
  <si>
    <t># 2368</t>
  </si>
  <si>
    <t># 2369</t>
  </si>
  <si>
    <t># 2370</t>
  </si>
  <si>
    <t># 2371</t>
  </si>
  <si>
    <t># 2372</t>
  </si>
  <si>
    <t># 2374</t>
  </si>
  <si>
    <r>
      <t>2024</t>
    </r>
    <r>
      <rPr>
        <sz val="14"/>
        <rFont val="新細明體"/>
        <family val="1"/>
        <charset val="136"/>
      </rPr>
      <t>香港小姐漫遊世界</t>
    </r>
    <r>
      <rPr>
        <sz val="14"/>
        <rFont val="Times New Roman"/>
        <family val="1"/>
      </rPr>
      <t xml:space="preserve"> (10 EPI)</t>
    </r>
  </si>
  <si>
    <t># 10</t>
  </si>
  <si>
    <t>法證先鋒VI: 倖存者的救贖 Forensic Heroes VI: Redemption (24 EPI)</t>
  </si>
  <si>
    <t># 19</t>
  </si>
  <si>
    <t># 20</t>
  </si>
  <si>
    <t># 21</t>
  </si>
  <si>
    <t># 22</t>
  </si>
  <si>
    <t># 23</t>
  </si>
  <si>
    <t># 18</t>
  </si>
  <si>
    <t>800643641 (CA/MA) (Sub: Chi)   (CC)</t>
  </si>
  <si>
    <t>800641901 (CA/MA) (Sub: Chi/Eng) (CC)</t>
  </si>
  <si>
    <t xml:space="preserve"> </t>
  </si>
  <si>
    <t># 24</t>
  </si>
  <si>
    <t># 5</t>
  </si>
  <si>
    <t># 6</t>
  </si>
  <si>
    <t># 7</t>
  </si>
  <si>
    <t># 8</t>
  </si>
  <si>
    <t># 9              2235</t>
  </si>
  <si>
    <t>800646821 (Sub: *Chi) (CC)</t>
  </si>
  <si>
    <t>Super Trio - Back To School Special</t>
  </si>
  <si>
    <t>一條麻甩在東莞 #10</t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</si>
  <si>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#1</t>
    </r>
  </si>
  <si>
    <r>
      <t>2024</t>
    </r>
    <r>
      <rPr>
        <sz val="14"/>
        <rFont val="細明體"/>
        <family val="3"/>
        <charset val="136"/>
      </rPr>
      <t>香港小姐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美麗日誌</t>
    </r>
  </si>
  <si>
    <t># 10             2235</t>
  </si>
  <si>
    <t>古靈精怪 台灣篇 #13</t>
  </si>
  <si>
    <t xml:space="preserve">愛．回家之開心速遞  Lo And Behold </t>
  </si>
  <si>
    <t>醫度講 #1</t>
  </si>
  <si>
    <t>800606592 (Sub: Chi)  (CC)</t>
  </si>
  <si>
    <t>Super Trio Returns (19 EPI)</t>
  </si>
  <si>
    <t>台灣萌萌的 # 7</t>
  </si>
  <si>
    <t>(NA)</t>
  </si>
  <si>
    <t>Miss Hong Kong Pageant 2024 (Live)</t>
  </si>
  <si>
    <t>Sunday Report 2024</t>
  </si>
  <si>
    <t>福爾摩師奶</t>
  </si>
  <si>
    <t>The Ghetto-Fabulous Lady (25 EPI)</t>
  </si>
  <si>
    <t># 23 - 24</t>
  </si>
  <si>
    <t># 25</t>
  </si>
  <si>
    <t>800647163 (Sub: Chi) (CC)</t>
  </si>
  <si>
    <t>2235</t>
  </si>
  <si>
    <t>800647186 (NA)</t>
  </si>
  <si>
    <r>
      <t>2024</t>
    </r>
    <r>
      <rPr>
        <sz val="12"/>
        <rFont val="微軟正黑體"/>
        <family val="1"/>
        <charset val="136"/>
      </rPr>
      <t>香港小姐競選</t>
    </r>
    <r>
      <rPr>
        <sz val="12"/>
        <rFont val="Times New Roman"/>
        <family val="1"/>
      </rPr>
      <t>Proud To Be The Winners (</t>
    </r>
    <r>
      <rPr>
        <sz val="12"/>
        <rFont val="微軟正黑體"/>
        <family val="1"/>
        <charset val="136"/>
      </rPr>
      <t>直播</t>
    </r>
    <r>
      <rPr>
        <sz val="12"/>
        <rFont val="Times New Roman"/>
        <family val="1"/>
      </rPr>
      <t>)</t>
    </r>
  </si>
  <si>
    <t>Miss Hong Kong Pageant 2024 - After Party! (Live) 2245</t>
  </si>
  <si>
    <t>如果這樣生活 Wishful Living (10 EPI)</t>
  </si>
  <si>
    <r>
      <t>使徒行者</t>
    </r>
    <r>
      <rPr>
        <sz val="14"/>
        <rFont val="Times New Roman"/>
        <family val="1"/>
      </rPr>
      <t>3</t>
    </r>
  </si>
  <si>
    <t># 1</t>
  </si>
  <si>
    <t>J Music #53</t>
  </si>
  <si>
    <t>800616903 (Sub: *Chi) (OP)</t>
  </si>
  <si>
    <t>Hands Up   Hands Up 2024</t>
  </si>
  <si>
    <t># 1100</t>
  </si>
  <si>
    <t># 1101</t>
  </si>
  <si>
    <t># 1102</t>
  </si>
  <si>
    <t># 1103</t>
  </si>
  <si>
    <t># 1104</t>
  </si>
  <si>
    <t>The Executioner (25 EPI)</t>
  </si>
  <si>
    <t># 1 - 2</t>
  </si>
  <si>
    <t># 3 - 4</t>
  </si>
  <si>
    <t>(CA/MA) (Sub: Chi/Eng)  (CC)</t>
  </si>
  <si>
    <r>
      <t>法證先鋒</t>
    </r>
    <r>
      <rPr>
        <sz val="14"/>
        <rFont val="Times New Roman"/>
        <family val="1"/>
      </rPr>
      <t xml:space="preserve">VI: </t>
    </r>
    <r>
      <rPr>
        <sz val="14"/>
        <rFont val="細明體"/>
        <family val="3"/>
        <charset val="136"/>
      </rPr>
      <t>倖存者的救贖</t>
    </r>
  </si>
  <si>
    <t>珠玉在側</t>
  </si>
  <si>
    <t>800553673 (Sub: Chi) (CC)</t>
  </si>
  <si>
    <t>古靈精怪 台灣篇 #14</t>
  </si>
  <si>
    <t>800647194 (Sub: *Chi) (OP)</t>
  </si>
  <si>
    <t>剪裁魔法師 #1</t>
  </si>
  <si>
    <t>Amazing Cut (5 EPI)</t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</si>
  <si>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#2</t>
    </r>
  </si>
  <si>
    <t>Med with Doc (26 EPI)</t>
  </si>
  <si>
    <t>不如食豪D #14</t>
  </si>
  <si>
    <t>800645810 (CA/MA) (Sub: Chi/Eng) (CC)</t>
  </si>
  <si>
    <t>珠玉在側 Treasures Around (24 EPI)</t>
  </si>
  <si>
    <t># 2</t>
  </si>
  <si>
    <t>中年好聲音3之決戰大灣區 #3</t>
  </si>
  <si>
    <t># 258</t>
  </si>
  <si>
    <t># 2380</t>
  </si>
  <si>
    <t>J Music #54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</si>
  <si>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</si>
  <si>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39</t>
    <phoneticPr fontId="0" type="noConversion"/>
  </si>
  <si>
    <t>PERIOD: 23 - 29 Sep 2024</t>
    <phoneticPr fontId="0" type="noConversion"/>
  </si>
  <si>
    <t>如果這樣生活 Wishful Living (10 EPI)</t>
    <phoneticPr fontId="0" type="noConversion"/>
  </si>
  <si>
    <t># 258</t>
    <phoneticPr fontId="0" type="noConversion"/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</si>
  <si>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</si>
  <si>
    <t># 4</t>
    <phoneticPr fontId="0" type="noConversion"/>
  </si>
  <si>
    <t># 187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</si>
  <si>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14</t>
    </r>
    <r>
      <rPr>
        <sz val="14"/>
        <rFont val="Times New Roman"/>
        <family val="3"/>
        <charset val="136"/>
      </rPr>
      <t xml:space="preserve">    0945</t>
    </r>
  </si>
  <si>
    <r>
      <rPr>
        <sz val="14"/>
        <rFont val="細明體"/>
        <family val="3"/>
        <charset val="136"/>
      </rPr>
      <t>家常便飯爭霸戰</t>
    </r>
    <r>
      <rPr>
        <sz val="14"/>
        <rFont val="Times New Roman"/>
        <family val="3"/>
      </rPr>
      <t xml:space="preserve"> (10 EPI)</t>
    </r>
  </si>
  <si>
    <t>#10</t>
    <phoneticPr fontId="0" type="noConversion"/>
  </si>
  <si>
    <t># 7 - 8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</si>
  <si>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#7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</si>
  <si>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217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</si>
  <si>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43</t>
    </r>
  </si>
  <si>
    <t># 190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</si>
  <si>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10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</si>
  <si>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8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</si>
  <si>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37</t>
    </r>
    <r>
      <rPr>
        <sz val="14"/>
        <rFont val="Times New Roman"/>
        <family val="3"/>
        <charset val="136"/>
      </rPr>
      <t xml:space="preserve">    1545</t>
    </r>
  </si>
  <si>
    <t>800553673 (Sub: Chi) (CC)</t>
    <phoneticPr fontId="0" type="noConversion"/>
  </si>
  <si>
    <t>不如食豪D #14</t>
    <phoneticPr fontId="0" type="noConversion"/>
  </si>
  <si>
    <t># 8</t>
    <phoneticPr fontId="0" type="noConversion"/>
  </si>
  <si>
    <t>800572465 (Sub: Chi) (CC)</t>
    <phoneticPr fontId="0" type="noConversion"/>
  </si>
  <si>
    <t>800631880 (Sub: Chi) (CC)</t>
    <phoneticPr fontId="0" type="noConversion"/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</si>
  <si>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</si>
  <si>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1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</si>
  <si>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</si>
  <si>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Travel Buddies (9 EPI)</t>
    <phoneticPr fontId="0" type="noConversion"/>
  </si>
  <si>
    <t># 14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</si>
  <si>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39</t>
    </r>
  </si>
  <si>
    <t># 31</t>
    <phoneticPr fontId="0" type="noConversion"/>
  </si>
  <si>
    <t># 24</t>
    <phoneticPr fontId="0" type="noConversion"/>
  </si>
  <si>
    <t>800644563 (Sub: Chi) (CC)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</si>
  <si>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22</t>
    </r>
  </si>
  <si>
    <t>怪宿宿 #15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</si>
  <si>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23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</si>
  <si>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1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</si>
  <si>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364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</si>
  <si>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38</t>
    </r>
  </si>
  <si>
    <t>Cat, Me, If You Can Depict The Old Hong Kong 2 (10 EPI)</t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</si>
  <si>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#8</t>
    </r>
  </si>
  <si>
    <t># 259</t>
    <phoneticPr fontId="0" type="noConversion"/>
  </si>
  <si>
    <t># 2381</t>
    <phoneticPr fontId="0" type="noConversion"/>
  </si>
  <si>
    <t># 2386</t>
    <phoneticPr fontId="0" type="noConversion"/>
  </si>
  <si>
    <t>中年好聲音3之決戰大灣區 #4</t>
    <phoneticPr fontId="0" type="noConversion"/>
  </si>
  <si>
    <t>800645810 (CA/MA) (Sub: Chi/Eng) (CC)</t>
    <phoneticPr fontId="0" type="noConversion"/>
  </si>
  <si>
    <t>珠玉在側 Treasures Around (24 EPI)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</si>
  <si>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>IV-</t>
    </r>
    <r>
      <rPr>
        <sz val="14"/>
        <rFont val="Microsoft JhengHei UI"/>
        <family val="1"/>
        <charset val="136"/>
      </rPr>
      <t>製作特輯</t>
    </r>
  </si>
  <si>
    <r>
      <rPr>
        <sz val="14"/>
        <rFont val="細明體"/>
        <family val="3"/>
        <charset val="136"/>
      </rPr>
      <t xml:space="preserve">吃貨橫掃港深珠 </t>
    </r>
    <r>
      <rPr>
        <sz val="14"/>
        <rFont val="Times New Roman"/>
        <family val="3"/>
      </rPr>
      <t>Operation Gourmet - Hong Kong-Shenzhen-Zhuhai (15 EPI)</t>
    </r>
  </si>
  <si>
    <t>J Music #55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</si>
  <si>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38</t>
    </r>
  </si>
  <si>
    <t># 3639</t>
    <phoneticPr fontId="0" type="noConversion"/>
  </si>
  <si>
    <t># 3642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</si>
  <si>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10</t>
    </r>
  </si>
  <si>
    <t>網紅甜卡 #8</t>
    <phoneticPr fontId="0" type="noConversion"/>
  </si>
  <si>
    <t># 265</t>
    <phoneticPr fontId="0" type="noConversion"/>
  </si>
  <si>
    <t># 264</t>
    <phoneticPr fontId="0" type="noConversion"/>
  </si>
  <si>
    <r>
      <t xml:space="preserve"> </t>
    </r>
    <r>
      <rPr>
        <sz val="12"/>
        <rFont val="微軟正黑體"/>
        <family val="1"/>
        <charset val="136"/>
      </rPr>
      <t>網紅甜卡</t>
    </r>
    <r>
      <rPr>
        <sz val="12"/>
        <rFont val="Times New Roman"/>
        <family val="1"/>
      </rPr>
      <t xml:space="preserve"> #6 'Pretty Sweet (15 EPI)</t>
    </r>
  </si>
  <si>
    <t>800647325 (Sub: *Chi) (CC)</t>
  </si>
  <si>
    <t>#251</t>
  </si>
  <si>
    <t># 252</t>
  </si>
  <si>
    <t>800647341 (Sub: *Chi) (OP) (CA/MA)</t>
  </si>
  <si>
    <t>The People's Republic of China:75 Years</t>
  </si>
  <si>
    <t>800636304 (OP)</t>
  </si>
  <si>
    <r>
      <rPr>
        <sz val="14"/>
        <rFont val="微軟正黑體"/>
        <family val="1"/>
        <charset val="136"/>
      </rPr>
      <t xml:space="preserve">企業強人 </t>
    </r>
    <r>
      <rPr>
        <sz val="14"/>
        <rFont val="Times New Roman"/>
        <family val="1"/>
      </rPr>
      <t>Big Biz Duel</t>
    </r>
    <r>
      <rPr>
        <sz val="14"/>
        <rFont val="Times New Roman"/>
        <family val="1"/>
        <charset val="136"/>
      </rPr>
      <t xml:space="preserve"> (25 EPI)</t>
    </r>
  </si>
  <si>
    <t># 1105</t>
  </si>
  <si>
    <t>1705</t>
  </si>
  <si>
    <t># 1106</t>
  </si>
  <si>
    <t># 1107</t>
  </si>
  <si>
    <t># 1108</t>
  </si>
  <si>
    <t># 1109</t>
  </si>
  <si>
    <t># 1110</t>
  </si>
  <si>
    <t># 1111</t>
  </si>
  <si>
    <t># 1112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</si>
  <si>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9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</si>
  <si>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40</t>
    <phoneticPr fontId="0" type="noConversion"/>
  </si>
  <si>
    <t>PERIOD: 30 - 6 Oct 2024</t>
    <phoneticPr fontId="0" type="noConversion"/>
  </si>
  <si>
    <t># 194</t>
    <phoneticPr fontId="0" type="noConversion"/>
  </si>
  <si>
    <t>愛．回家之開心速遞</t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</si>
  <si>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</t>
    </r>
  </si>
  <si>
    <t>剪裁魔法師 #2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</si>
  <si>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15</t>
    </r>
    <r>
      <rPr>
        <sz val="14"/>
        <rFont val="Times New Roman"/>
        <family val="3"/>
        <charset val="136"/>
      </rPr>
      <t xml:space="preserve">    0945</t>
    </r>
  </si>
  <si>
    <t># 1113</t>
    <phoneticPr fontId="0" type="noConversion"/>
  </si>
  <si>
    <t>J Music #55</t>
  </si>
  <si>
    <t># 9 - 10</t>
    <phoneticPr fontId="0" type="noConversion"/>
  </si>
  <si>
    <t># 11 - 12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</si>
  <si>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#8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</si>
  <si>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218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</si>
  <si>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44</t>
    </r>
  </si>
  <si>
    <t># 195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</si>
  <si>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11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</si>
  <si>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3</t>
    </r>
    <r>
      <rPr>
        <sz val="14"/>
        <rFont val="Times New Roman"/>
        <family val="3"/>
        <charset val="136"/>
      </rPr>
      <t>9</t>
    </r>
  </si>
  <si>
    <t>澳門旅遊局 #1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</si>
  <si>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38</t>
    </r>
    <r>
      <rPr>
        <sz val="14"/>
        <rFont val="Times New Roman"/>
        <family val="3"/>
        <charset val="136"/>
      </rPr>
      <t xml:space="preserve">    1545</t>
    </r>
  </si>
  <si>
    <t>一條麻甩在東莞 # 11</t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</si>
  <si>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2</t>
    </r>
  </si>
  <si>
    <t># 29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</si>
  <si>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40</t>
    </r>
  </si>
  <si>
    <t># 36</t>
    <phoneticPr fontId="0" type="noConversion"/>
  </si>
  <si>
    <t>800647341 (Sub: *Chi) (OP) (CA/MA)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</si>
  <si>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24</t>
    </r>
  </si>
  <si>
    <t>怪宿宿 #16</t>
    <phoneticPr fontId="0" type="noConversion"/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</si>
  <si>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2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</si>
  <si>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365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</si>
  <si>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39</t>
    </r>
  </si>
  <si>
    <t>The People's Republic of China:75 Years</t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</si>
  <si>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#9</t>
    </r>
  </si>
  <si>
    <t># 266</t>
    <phoneticPr fontId="0" type="noConversion"/>
  </si>
  <si>
    <t># 2387</t>
    <phoneticPr fontId="0" type="noConversion"/>
  </si>
  <si>
    <t># 2390</t>
    <phoneticPr fontId="0" type="noConversion"/>
  </si>
  <si>
    <t># 2392</t>
    <phoneticPr fontId="0" type="noConversion"/>
  </si>
  <si>
    <t>800644211 (CA/MA) (Sub: Chi/Eng) (CC)</t>
    <phoneticPr fontId="0" type="noConversion"/>
  </si>
  <si>
    <t>800646805 (Sub: *Chi) (OP)</t>
    <phoneticPr fontId="0" type="noConversion"/>
  </si>
  <si>
    <t>百年一金庸</t>
    <phoneticPr fontId="0" type="noConversion"/>
  </si>
  <si>
    <t>企業強人</t>
  </si>
  <si>
    <t>中年好聲音3之大灣區新馬PK戰 # 5</t>
    <phoneticPr fontId="0" type="noConversion"/>
  </si>
  <si>
    <r>
      <rPr>
        <sz val="14"/>
        <rFont val="細明體"/>
        <family val="3"/>
        <charset val="136"/>
      </rPr>
      <t>一條麻甩在東莞</t>
    </r>
    <r>
      <rPr>
        <sz val="14"/>
        <rFont val="Times New Roman"/>
        <family val="1"/>
      </rPr>
      <t xml:space="preserve"> # 11</t>
    </r>
  </si>
  <si>
    <t>Midlife, Sing &amp; Shine! 3 - Road To The Colosseum (6 EPI)</t>
    <phoneticPr fontId="0" type="noConversion"/>
  </si>
  <si>
    <t>800647325 (Sub: *Chi) (CC)</t>
    <phoneticPr fontId="0" type="noConversion"/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</si>
  <si>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#4</t>
    </r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</si>
  <si>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 #1</t>
    </r>
  </si>
  <si>
    <t>No Poverty Land IV - One Belt One Road (10 EPI)</t>
    <phoneticPr fontId="0" type="noConversion"/>
  </si>
  <si>
    <t>800643834 (Sub: Chi) (CC)</t>
    <phoneticPr fontId="0" type="noConversion"/>
  </si>
  <si>
    <t>尋醉蘇格蘭 #1</t>
    <phoneticPr fontId="0" type="noConversion"/>
  </si>
  <si>
    <t>The Drunken Scotland (10 EPI)</t>
    <phoneticPr fontId="0" type="noConversion"/>
  </si>
  <si>
    <t>J Music #56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</si>
  <si>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39</t>
    </r>
  </si>
  <si>
    <t># 3643</t>
    <phoneticPr fontId="0" type="noConversion"/>
  </si>
  <si>
    <t># 3646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</si>
  <si>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11</t>
    </r>
  </si>
  <si>
    <t>網紅甜卡 #9</t>
    <phoneticPr fontId="0" type="noConversion"/>
  </si>
  <si>
    <t># 271</t>
    <phoneticPr fontId="0" type="noConversion"/>
  </si>
  <si>
    <t>The Making of No Poverty Land IV</t>
  </si>
  <si>
    <t>中年好聲音3之決戰大灣區 #4</t>
  </si>
  <si>
    <t>古淖文I'm Home舞台全紀錄</t>
  </si>
  <si>
    <t>800647453 (Sub: *Chi) (OP)</t>
  </si>
  <si>
    <t>German Ku - I'm Home</t>
  </si>
  <si>
    <r>
      <t>國慶</t>
    </r>
    <r>
      <rPr>
        <sz val="14"/>
        <rFont val="Times New Roman"/>
        <family val="1"/>
        <charset val="136"/>
      </rPr>
      <t>75</t>
    </r>
    <r>
      <rPr>
        <sz val="14"/>
        <rFont val="細明體"/>
        <family val="3"/>
        <charset val="136"/>
      </rPr>
      <t>周年 #1</t>
    </r>
  </si>
  <si>
    <t>國慶75周年 #1</t>
  </si>
  <si>
    <t>樂壇教父顧嘉煇</t>
  </si>
  <si>
    <r>
      <rPr>
        <sz val="14"/>
        <rFont val="細明體"/>
        <family val="1"/>
        <charset val="136"/>
      </rPr>
      <t>國慶</t>
    </r>
    <r>
      <rPr>
        <sz val="14"/>
        <rFont val="Times New Roman"/>
        <family val="1"/>
      </rPr>
      <t>75</t>
    </r>
    <r>
      <rPr>
        <sz val="14"/>
        <rFont val="微軟正黑體"/>
        <family val="1"/>
        <charset val="136"/>
      </rPr>
      <t>周年</t>
    </r>
    <r>
      <rPr>
        <sz val="14"/>
        <rFont val="Times New Roman"/>
        <family val="1"/>
      </rPr>
      <t xml:space="preserve"> # 2</t>
    </r>
  </si>
  <si>
    <t>800381833 (Sub: Chi) (CC)</t>
  </si>
  <si>
    <t>Joseph Koo Special 2015</t>
  </si>
  <si>
    <t>#268</t>
  </si>
  <si>
    <t>#269</t>
  </si>
  <si>
    <t>#270</t>
  </si>
  <si>
    <r>
      <rPr>
        <sz val="14"/>
        <rFont val="細明體"/>
        <family val="1"/>
        <charset val="136"/>
      </rPr>
      <t>國慶</t>
    </r>
    <r>
      <rPr>
        <sz val="14"/>
        <rFont val="Times New Roman"/>
        <family val="1"/>
      </rPr>
      <t>75</t>
    </r>
    <r>
      <rPr>
        <sz val="14"/>
        <rFont val="微軟正黑體"/>
        <family val="1"/>
        <charset val="136"/>
      </rPr>
      <t>周年</t>
    </r>
    <r>
      <rPr>
        <sz val="14"/>
        <rFont val="Times New Roman"/>
        <family val="1"/>
      </rPr>
      <t xml:space="preserve"> # 3</t>
    </r>
  </si>
  <si>
    <t>800647484 (Sub: *Chi) (OP)</t>
    <phoneticPr fontId="0" type="noConversion"/>
  </si>
  <si>
    <t xml:space="preserve">800647194 (Sub: *Chi) (OP) 剪裁魔法師 #2 </t>
  </si>
  <si>
    <t>NA</t>
  </si>
  <si>
    <r>
      <rPr>
        <sz val="12"/>
        <rFont val="新細明體"/>
        <family val="1"/>
        <charset val="136"/>
      </rPr>
      <t>香港同胞慶祝中華人民共和國成立七十五周年文藝晚會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直播</t>
    </r>
    <r>
      <rPr>
        <sz val="12"/>
        <rFont val="Times New Roman"/>
        <family val="1"/>
      </rPr>
      <t>)</t>
    </r>
  </si>
  <si>
    <t>國慶七十五周年煙花大匯演 (直播)</t>
  </si>
  <si>
    <t xml:space="preserve"> 2024 National Day Fireworks Display (Live)</t>
  </si>
  <si>
    <t>800647194 (Sub: *Chi) (OP) 剪裁魔法師 #3</t>
  </si>
  <si>
    <t>百年一金庸</t>
  </si>
  <si>
    <t>Cha Leung Yung Repack Programme</t>
  </si>
  <si>
    <t>800643803 (Sub: *Chi)  (OP)</t>
  </si>
  <si>
    <t>Made In Dongguan (13 EPI)</t>
  </si>
  <si>
    <t>香港同胞慶祝中華人民共和國成立七十五周年文藝晚會</t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</si>
  <si>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 </t>
    </r>
    <r>
      <rPr>
        <sz val="14"/>
        <rFont val="Times New Roman"/>
        <family val="1"/>
      </rPr>
      <t>Homemade Therapy (Sr.3) (6 EPI)</t>
    </r>
  </si>
  <si>
    <t>800570613 (Sub: Chi) (CC)</t>
  </si>
  <si>
    <t>Variety Show for Celebration of the 75th Anniversary of the People's Republic Of China (Live) 2035</t>
  </si>
  <si>
    <t>玩轉澳門更多Fun # 1</t>
  </si>
  <si>
    <t>Macao In Depth (2 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</si>
</sst>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92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4"/>
      <name val="微軟正黑體"/>
      <family val="2"/>
      <charset val="136"/>
    </font>
    <font>
      <sz val="13"/>
      <name val="Times New Roman"/>
      <family val="1"/>
    </font>
    <font>
      <sz val="14"/>
      <name val="新細明體"/>
      <family val="1"/>
      <charset val="136"/>
    </font>
    <font>
      <sz val="14"/>
      <name val="Yu Gothic"/>
      <family val="2"/>
      <charset val="128"/>
    </font>
    <font>
      <sz val="13"/>
      <name val="細明體"/>
      <family val="3"/>
      <charset val="136"/>
    </font>
    <font>
      <sz val="13"/>
      <name val="細明體"/>
      <family val="1"/>
      <charset val="136"/>
    </font>
    <font>
      <sz val="14"/>
      <name val="Microsoft JhengHei UI"/>
      <family val="3"/>
      <charset val="136"/>
    </font>
    <font>
      <sz val="14"/>
      <name val="Microsoft JhengHei"/>
      <family val="3"/>
      <charset val="136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2"/>
      <name val="微軟正黑體"/>
      <family val="1"/>
      <charset val="136"/>
    </font>
    <font>
      <sz val="12"/>
      <name val="細明體"/>
      <family val="1"/>
      <charset val="136"/>
    </font>
    <font>
      <sz val="13"/>
      <name val="Microsoft JhengHei UI"/>
      <family val="2"/>
      <charset val="136"/>
    </font>
    <font>
      <sz val="14"/>
      <name val="Microsoft JhengHei UI"/>
      <family val="2"/>
      <charset val="136"/>
    </font>
    <font>
      <sz val="14"/>
      <name val="Microsoft JhengHei UI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1"/>
      <name val="Times New Roman"/>
      <family val="1"/>
    </font>
    <font>
      <sz val="11"/>
      <name val="Microsoft JhengHei UI"/>
      <family val="2"/>
      <charset val="136"/>
    </font>
    <font>
      <sz val="12"/>
      <name val="Times New Roman"/>
      <family val="1"/>
      <charset val="136"/>
    </font>
  </fonts>
  <fills count="4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0099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</cellStyleXfs>
  <cellXfs count="1373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43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8" fillId="0" borderId="39" xfId="0" applyFont="1" applyBorder="1" applyAlignment="1">
      <alignment horizontal="center"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7" fillId="0" borderId="61" xfId="0" applyFont="1" applyBorder="1" applyAlignment="1">
      <alignment horizontal="left" vertical="center"/>
    </xf>
    <xf numFmtId="0" fontId="48" fillId="0" borderId="39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14" fontId="47" fillId="0" borderId="43" xfId="0" applyNumberFormat="1" applyFont="1" applyBorder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2" fillId="0" borderId="43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43" xfId="0" applyFont="1" applyBorder="1" applyAlignment="1">
      <alignment horizontal="right" vertical="center"/>
    </xf>
    <xf numFmtId="49" fontId="48" fillId="0" borderId="57" xfId="388" applyNumberFormat="1" applyFont="1" applyBorder="1" applyAlignment="1">
      <alignment horizontal="center" vertical="center" wrapText="1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left" vertical="center"/>
    </xf>
    <xf numFmtId="0" fontId="48" fillId="0" borderId="57" xfId="388" applyFont="1" applyBorder="1" applyAlignment="1">
      <alignment horizontal="center" vertical="center" wrapText="1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8" fillId="0" borderId="55" xfId="388" applyFont="1" applyBorder="1" applyAlignment="1">
      <alignment horizontal="center" vertical="center" wrapText="1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49" fontId="56" fillId="0" borderId="57" xfId="388" applyNumberFormat="1" applyFont="1" applyBorder="1" applyAlignment="1">
      <alignment horizontal="center" vertical="center"/>
    </xf>
    <xf numFmtId="0" fontId="47" fillId="0" borderId="66" xfId="0" applyFont="1" applyBorder="1" applyAlignment="1">
      <alignment horizontal="right" vertical="center"/>
    </xf>
    <xf numFmtId="0" fontId="47" fillId="0" borderId="44" xfId="0" applyFont="1" applyBorder="1" applyAlignment="1">
      <alignment vertical="center"/>
    </xf>
    <xf numFmtId="0" fontId="47" fillId="0" borderId="66" xfId="0" applyFont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54" fillId="0" borderId="42" xfId="0" applyFont="1" applyBorder="1" applyAlignment="1">
      <alignment horizontal="center" vertical="center"/>
    </xf>
    <xf numFmtId="0" fontId="47" fillId="0" borderId="61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14" fontId="47" fillId="0" borderId="59" xfId="0" applyNumberFormat="1" applyFont="1" applyBorder="1" applyAlignment="1">
      <alignment horizontal="center" vertical="center"/>
    </xf>
    <xf numFmtId="0" fontId="47" fillId="0" borderId="30" xfId="0" applyFont="1" applyBorder="1" applyAlignment="1">
      <alignment horizontal="left" vertical="center"/>
    </xf>
    <xf numFmtId="0" fontId="47" fillId="0" borderId="7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46" fillId="0" borderId="65" xfId="0" applyFont="1" applyBorder="1" applyAlignment="1">
      <alignment horizontal="right" vertical="center"/>
    </xf>
    <xf numFmtId="0" fontId="47" fillId="0" borderId="57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80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49" fontId="47" fillId="0" borderId="66" xfId="0" applyNumberFormat="1" applyFont="1" applyBorder="1" applyAlignment="1">
      <alignment horizontal="left" vertical="center"/>
    </xf>
    <xf numFmtId="0" fontId="47" fillId="0" borderId="42" xfId="388" applyFont="1" applyBorder="1" applyAlignment="1">
      <alignment horizontal="left" vertical="center" wrapText="1"/>
    </xf>
    <xf numFmtId="49" fontId="52" fillId="0" borderId="57" xfId="0" applyNumberFormat="1" applyFont="1" applyBorder="1" applyAlignment="1">
      <alignment horizontal="center" vertical="center"/>
    </xf>
    <xf numFmtId="49" fontId="49" fillId="0" borderId="42" xfId="0" applyNumberFormat="1" applyFont="1" applyBorder="1" applyAlignment="1">
      <alignment horizontal="center" vertical="center" shrinkToFit="1"/>
    </xf>
    <xf numFmtId="0" fontId="49" fillId="0" borderId="57" xfId="0" quotePrefix="1" applyFont="1" applyBorder="1" applyAlignment="1">
      <alignment horizontal="center" vertical="center"/>
    </xf>
    <xf numFmtId="0" fontId="47" fillId="0" borderId="38" xfId="388" applyFont="1" applyBorder="1" applyAlignment="1">
      <alignment horizontal="left" vertical="center" wrapText="1"/>
    </xf>
    <xf numFmtId="0" fontId="49" fillId="0" borderId="55" xfId="0" quotePrefix="1" applyFont="1" applyBorder="1" applyAlignment="1">
      <alignment horizontal="center" vertical="center"/>
    </xf>
    <xf numFmtId="0" fontId="48" fillId="0" borderId="56" xfId="0" applyFont="1" applyBorder="1" applyAlignment="1">
      <alignment vertical="center"/>
    </xf>
    <xf numFmtId="0" fontId="47" fillId="0" borderId="55" xfId="0" applyFont="1" applyBorder="1" applyAlignment="1">
      <alignment horizontal="center" vertical="center"/>
    </xf>
    <xf numFmtId="0" fontId="47" fillId="0" borderId="61" xfId="0" applyFont="1" applyBorder="1" applyAlignment="1">
      <alignment vertical="center"/>
    </xf>
    <xf numFmtId="14" fontId="49" fillId="0" borderId="32" xfId="0" applyNumberFormat="1" applyFont="1" applyBorder="1" applyAlignment="1">
      <alignment horizontal="center" vertical="center" wrapText="1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9" fillId="0" borderId="57" xfId="0" applyFont="1" applyBorder="1" applyAlignment="1">
      <alignment horizontal="center" vertical="center"/>
    </xf>
    <xf numFmtId="0" fontId="47" fillId="0" borderId="57" xfId="388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right" vertical="center"/>
    </xf>
    <xf numFmtId="0" fontId="46" fillId="27" borderId="48" xfId="0" quotePrefix="1" applyFont="1" applyFill="1" applyBorder="1" applyAlignment="1">
      <alignment vertical="center"/>
    </xf>
    <xf numFmtId="0" fontId="46" fillId="27" borderId="35" xfId="0" applyFont="1" applyFill="1" applyBorder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4" xfId="0" applyFont="1" applyFill="1" applyBorder="1" applyAlignment="1">
      <alignment horizontal="center"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4" xfId="0" quotePrefix="1" applyFont="1" applyFill="1" applyBorder="1" applyAlignment="1">
      <alignment vertical="center"/>
    </xf>
    <xf numFmtId="0" fontId="46" fillId="27" borderId="30" xfId="0" applyFont="1" applyFill="1" applyBorder="1" applyAlignment="1">
      <alignment vertical="center"/>
    </xf>
    <xf numFmtId="0" fontId="46" fillId="27" borderId="31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47" fillId="27" borderId="0" xfId="0" applyFont="1" applyFill="1" applyAlignment="1">
      <alignment vertical="center"/>
    </xf>
    <xf numFmtId="0" fontId="47" fillId="27" borderId="0" xfId="0" applyFont="1" applyFill="1" applyAlignment="1">
      <alignment horizontal="center" vertical="center"/>
    </xf>
    <xf numFmtId="0" fontId="47" fillId="27" borderId="34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60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vertical="center"/>
    </xf>
    <xf numFmtId="0" fontId="47" fillId="27" borderId="40" xfId="0" applyFont="1" applyFill="1" applyBorder="1" applyAlignment="1">
      <alignment vertical="center"/>
    </xf>
    <xf numFmtId="0" fontId="47" fillId="27" borderId="32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vertical="center"/>
    </xf>
    <xf numFmtId="0" fontId="47" fillId="27" borderId="54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right" vertical="center"/>
    </xf>
    <xf numFmtId="0" fontId="47" fillId="27" borderId="58" xfId="0" applyFont="1" applyFill="1" applyBorder="1" applyAlignment="1">
      <alignment vertical="center"/>
    </xf>
    <xf numFmtId="0" fontId="47" fillId="27" borderId="42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left" vertical="center"/>
    </xf>
    <xf numFmtId="0" fontId="48" fillId="27" borderId="32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vertical="center"/>
    </xf>
    <xf numFmtId="0" fontId="42" fillId="27" borderId="38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31" xfId="0" applyFont="1" applyFill="1" applyBorder="1" applyAlignment="1">
      <alignment vertical="center"/>
    </xf>
    <xf numFmtId="0" fontId="47" fillId="27" borderId="36" xfId="0" applyFont="1" applyFill="1" applyBorder="1" applyAlignment="1">
      <alignment horizontal="left" vertical="center"/>
    </xf>
    <xf numFmtId="0" fontId="47" fillId="27" borderId="47" xfId="388" applyFont="1" applyFill="1" applyBorder="1" applyAlignment="1">
      <alignment horizontal="left" vertical="center"/>
    </xf>
    <xf numFmtId="0" fontId="47" fillId="27" borderId="47" xfId="0" quotePrefix="1" applyFont="1" applyFill="1" applyBorder="1" applyAlignment="1">
      <alignment vertical="center"/>
    </xf>
    <xf numFmtId="0" fontId="47" fillId="27" borderId="33" xfId="0" applyFont="1" applyFill="1" applyBorder="1" applyAlignment="1">
      <alignment horizontal="left" vertical="center"/>
    </xf>
    <xf numFmtId="0" fontId="49" fillId="27" borderId="42" xfId="388" applyFont="1" applyFill="1" applyBorder="1" applyAlignment="1">
      <alignment horizontal="center" vertical="center" wrapText="1"/>
    </xf>
    <xf numFmtId="0" fontId="47" fillId="27" borderId="42" xfId="0" quotePrefix="1" applyFont="1" applyFill="1" applyBorder="1" applyAlignment="1">
      <alignment horizontal="center" vertical="center"/>
    </xf>
    <xf numFmtId="0" fontId="48" fillId="27" borderId="34" xfId="0" applyFont="1" applyFill="1" applyBorder="1" applyAlignment="1">
      <alignment horizontal="center" vertical="center"/>
    </xf>
    <xf numFmtId="0" fontId="48" fillId="27" borderId="38" xfId="388" applyFont="1" applyFill="1" applyBorder="1" applyAlignment="1">
      <alignment horizontal="center" vertical="center"/>
    </xf>
    <xf numFmtId="0" fontId="47" fillId="27" borderId="38" xfId="0" quotePrefix="1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 wrapText="1"/>
    </xf>
    <xf numFmtId="0" fontId="47" fillId="27" borderId="34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55" xfId="0" quotePrefix="1" applyFont="1" applyFill="1" applyBorder="1" applyAlignment="1">
      <alignment horizontal="center" vertical="center"/>
    </xf>
    <xf numFmtId="0" fontId="46" fillId="27" borderId="39" xfId="0" applyFont="1" applyFill="1" applyBorder="1" applyAlignment="1">
      <alignment vertical="center"/>
    </xf>
    <xf numFmtId="0" fontId="48" fillId="27" borderId="39" xfId="0" applyFont="1" applyFill="1" applyBorder="1" applyAlignment="1">
      <alignment horizontal="left" vertical="center"/>
    </xf>
    <xf numFmtId="49" fontId="59" fillId="27" borderId="56" xfId="0" applyNumberFormat="1" applyFont="1" applyFill="1" applyBorder="1" applyAlignment="1">
      <alignment horizontal="left" vertical="center" wrapText="1"/>
    </xf>
    <xf numFmtId="0" fontId="59" fillId="27" borderId="57" xfId="0" applyFont="1" applyFill="1" applyBorder="1" applyAlignment="1">
      <alignment horizontal="center" vertical="center" wrapText="1"/>
    </xf>
    <xf numFmtId="0" fontId="59" fillId="27" borderId="57" xfId="0" applyFont="1" applyFill="1" applyBorder="1" applyAlignment="1">
      <alignment vertical="center"/>
    </xf>
    <xf numFmtId="0" fontId="63" fillId="27" borderId="57" xfId="0" applyFont="1" applyFill="1" applyBorder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vertical="center"/>
    </xf>
    <xf numFmtId="49" fontId="47" fillId="27" borderId="0" xfId="0" applyNumberFormat="1" applyFont="1" applyFill="1" applyAlignment="1">
      <alignment horizontal="center" vertical="center"/>
    </xf>
    <xf numFmtId="0" fontId="48" fillId="27" borderId="42" xfId="388" applyFont="1" applyFill="1" applyBorder="1" applyAlignment="1">
      <alignment horizontal="center" vertical="center"/>
    </xf>
    <xf numFmtId="0" fontId="59" fillId="27" borderId="55" xfId="0" applyFont="1" applyFill="1" applyBorder="1" applyAlignment="1">
      <alignment vertical="center"/>
    </xf>
    <xf numFmtId="0" fontId="54" fillId="27" borderId="41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vertical="center"/>
    </xf>
    <xf numFmtId="0" fontId="47" fillId="27" borderId="41" xfId="0" applyFont="1" applyFill="1" applyBorder="1" applyAlignment="1">
      <alignment horizontal="center" vertical="center"/>
    </xf>
    <xf numFmtId="0" fontId="46" fillId="27" borderId="37" xfId="0" applyFont="1" applyFill="1" applyBorder="1" applyAlignment="1">
      <alignment horizontal="right" vertical="center"/>
    </xf>
    <xf numFmtId="0" fontId="43" fillId="27" borderId="38" xfId="0" applyFont="1" applyFill="1" applyBorder="1" applyAlignment="1">
      <alignment vertical="center"/>
    </xf>
    <xf numFmtId="0" fontId="47" fillId="27" borderId="63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left" vertical="center"/>
    </xf>
    <xf numFmtId="49" fontId="47" fillId="27" borderId="47" xfId="0" applyNumberFormat="1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6" fillId="27" borderId="65" xfId="0" applyFont="1" applyFill="1" applyBorder="1" applyAlignment="1">
      <alignment horizontal="center" vertical="center"/>
    </xf>
    <xf numFmtId="0" fontId="43" fillId="27" borderId="41" xfId="0" applyFont="1" applyFill="1" applyBorder="1" applyAlignment="1">
      <alignment vertical="center"/>
    </xf>
    <xf numFmtId="0" fontId="67" fillId="27" borderId="18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right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79" xfId="0" applyFont="1" applyFill="1" applyBorder="1" applyAlignment="1">
      <alignment horizontal="right" vertical="center"/>
    </xf>
    <xf numFmtId="0" fontId="47" fillId="27" borderId="48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75" xfId="0" applyFont="1" applyFill="1" applyBorder="1" applyAlignment="1">
      <alignment horizontal="center" vertical="center"/>
    </xf>
    <xf numFmtId="0" fontId="46" fillId="27" borderId="76" xfId="0" applyFont="1" applyFill="1" applyBorder="1" applyAlignment="1">
      <alignment horizontal="center" vertical="center"/>
    </xf>
    <xf numFmtId="0" fontId="46" fillId="27" borderId="77" xfId="0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left" vertical="center"/>
    </xf>
    <xf numFmtId="0" fontId="52" fillId="27" borderId="42" xfId="0" applyFont="1" applyFill="1" applyBorder="1" applyAlignment="1">
      <alignment horizontal="center" vertical="center"/>
    </xf>
    <xf numFmtId="0" fontId="47" fillId="27" borderId="44" xfId="0" quotePrefix="1" applyFont="1" applyFill="1" applyBorder="1" applyAlignment="1">
      <alignment horizontal="left" vertical="center"/>
    </xf>
    <xf numFmtId="0" fontId="49" fillId="27" borderId="34" xfId="0" applyFont="1" applyFill="1" applyBorder="1" applyAlignment="1">
      <alignment horizontal="center" vertical="center"/>
    </xf>
    <xf numFmtId="14" fontId="47" fillId="27" borderId="59" xfId="0" applyNumberFormat="1" applyFont="1" applyFill="1" applyBorder="1" applyAlignment="1">
      <alignment horizontal="center" vertical="center"/>
    </xf>
    <xf numFmtId="0" fontId="47" fillId="27" borderId="74" xfId="0" applyFont="1" applyFill="1" applyBorder="1" applyAlignment="1">
      <alignment horizontal="center" vertical="center"/>
    </xf>
    <xf numFmtId="0" fontId="47" fillId="27" borderId="78" xfId="0" applyFont="1" applyFill="1" applyBorder="1" applyAlignment="1">
      <alignment horizontal="center" vertical="center"/>
    </xf>
    <xf numFmtId="0" fontId="47" fillId="28" borderId="47" xfId="0" quotePrefix="1" applyFont="1" applyFill="1" applyBorder="1" applyAlignment="1">
      <alignment vertical="center"/>
    </xf>
    <xf numFmtId="0" fontId="47" fillId="27" borderId="57" xfId="0" applyFont="1" applyFill="1" applyBorder="1" applyAlignment="1">
      <alignment horizontal="center" vertical="center" wrapText="1"/>
    </xf>
    <xf numFmtId="0" fontId="48" fillId="27" borderId="42" xfId="388" applyFont="1" applyFill="1" applyBorder="1" applyAlignment="1">
      <alignment horizontal="center" vertical="center" wrapText="1"/>
    </xf>
    <xf numFmtId="0" fontId="47" fillId="28" borderId="42" xfId="0" applyFont="1" applyFill="1" applyBorder="1" applyAlignment="1">
      <alignment vertical="center"/>
    </xf>
    <xf numFmtId="0" fontId="63" fillId="28" borderId="42" xfId="0" applyFont="1" applyFill="1" applyBorder="1" applyAlignment="1">
      <alignment horizontal="center" vertical="center"/>
    </xf>
    <xf numFmtId="49" fontId="52" fillId="28" borderId="38" xfId="0" applyNumberFormat="1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center" vertical="center"/>
    </xf>
    <xf numFmtId="49" fontId="52" fillId="28" borderId="42" xfId="0" applyNumberFormat="1" applyFont="1" applyFill="1" applyBorder="1" applyAlignment="1">
      <alignment horizontal="center" vertical="center"/>
    </xf>
    <xf numFmtId="0" fontId="47" fillId="28" borderId="47" xfId="0" applyFont="1" applyFill="1" applyBorder="1" applyAlignment="1">
      <alignment horizontal="left" vertical="center"/>
    </xf>
    <xf numFmtId="0" fontId="42" fillId="28" borderId="42" xfId="0" applyFont="1" applyFill="1" applyBorder="1" applyAlignment="1">
      <alignment vertical="center"/>
    </xf>
    <xf numFmtId="0" fontId="47" fillId="28" borderId="38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7" xfId="0" applyFont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47" fillId="28" borderId="39" xfId="0" applyFont="1" applyFill="1" applyBorder="1" applyAlignment="1">
      <alignment vertical="center"/>
    </xf>
    <xf numFmtId="0" fontId="47" fillId="28" borderId="38" xfId="388" applyFont="1" applyFill="1" applyBorder="1" applyAlignment="1">
      <alignment horizontal="left" vertical="center" wrapText="1"/>
    </xf>
    <xf numFmtId="0" fontId="47" fillId="28" borderId="42" xfId="388" applyFont="1" applyFill="1" applyBorder="1" applyAlignment="1">
      <alignment horizontal="left" vertical="center" wrapText="1"/>
    </xf>
    <xf numFmtId="0" fontId="47" fillId="28" borderId="37" xfId="0" applyFont="1" applyFill="1" applyBorder="1" applyAlignment="1">
      <alignment horizontal="center" vertical="center"/>
    </xf>
    <xf numFmtId="49" fontId="49" fillId="28" borderId="42" xfId="0" applyNumberFormat="1" applyFont="1" applyFill="1" applyBorder="1" applyAlignment="1">
      <alignment horizontal="center" vertical="center" shrinkToFit="1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52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8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39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4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 wrapText="1"/>
    </xf>
    <xf numFmtId="0" fontId="47" fillId="0" borderId="65" xfId="0" applyFont="1" applyBorder="1" applyAlignment="1">
      <alignment horizontal="right" vertical="center"/>
    </xf>
    <xf numFmtId="0" fontId="46" fillId="0" borderId="18" xfId="0" applyFont="1" applyBorder="1" applyAlignment="1">
      <alignment horizontal="right" vertical="center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8" fillId="0" borderId="34" xfId="388" applyFont="1" applyBorder="1" applyAlignment="1">
      <alignment horizontal="center" vertical="center" wrapText="1"/>
    </xf>
    <xf numFmtId="0" fontId="47" fillId="0" borderId="60" xfId="0" quotePrefix="1" applyFont="1" applyBorder="1" applyAlignment="1">
      <alignment vertical="center"/>
    </xf>
    <xf numFmtId="0" fontId="47" fillId="0" borderId="61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0" fontId="47" fillId="0" borderId="59" xfId="0" applyFont="1" applyBorder="1" applyAlignment="1">
      <alignment horizontal="left"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14" fontId="47" fillId="0" borderId="59" xfId="0" applyNumberFormat="1" applyFont="1" applyBorder="1" applyAlignment="1">
      <alignment horizontal="center" vertical="center"/>
    </xf>
    <xf numFmtId="0" fontId="47" fillId="0" borderId="30" xfId="0" applyFont="1" applyBorder="1" applyAlignment="1">
      <alignment horizontal="left" vertical="center"/>
    </xf>
    <xf numFmtId="0" fontId="47" fillId="0" borderId="7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6" fillId="0" borderId="39" xfId="0" applyFont="1" applyBorder="1" applyAlignment="1">
      <alignment vertical="center"/>
    </xf>
    <xf numFmtId="0" fontId="46" fillId="0" borderId="69" xfId="0" applyFont="1" applyBorder="1" applyAlignment="1">
      <alignment horizontal="right" vertical="center"/>
    </xf>
    <xf numFmtId="0" fontId="46" fillId="0" borderId="65" xfId="0" applyFont="1" applyBorder="1" applyAlignment="1">
      <alignment horizontal="right"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80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49" fontId="47" fillId="0" borderId="66" xfId="0" applyNumberFormat="1" applyFont="1" applyBorder="1" applyAlignment="1">
      <alignment horizontal="left" vertical="center"/>
    </xf>
    <xf numFmtId="0" fontId="47" fillId="0" borderId="61" xfId="0" applyFont="1" applyBorder="1" applyAlignment="1">
      <alignment vertical="center"/>
    </xf>
    <xf numFmtId="14" fontId="49" fillId="0" borderId="32" xfId="0" applyNumberFormat="1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29" borderId="58" xfId="0" applyFont="1" applyFill="1" applyBorder="1" applyAlignment="1">
      <alignment horizontal="left" vertical="center"/>
    </xf>
    <xf numFmtId="0" fontId="47" fillId="29" borderId="39" xfId="0" applyFont="1" applyFill="1" applyBorder="1" applyAlignment="1">
      <alignment vertical="center"/>
    </xf>
    <xf numFmtId="0" fontId="48" fillId="29" borderId="39" xfId="0" applyFont="1" applyFill="1" applyBorder="1" applyAlignment="1">
      <alignment horizontal="center" vertical="center"/>
    </xf>
    <xf numFmtId="0" fontId="47" fillId="29" borderId="39" xfId="0" applyFont="1" applyFill="1" applyBorder="1" applyAlignment="1">
      <alignment horizontal="center" vertical="center"/>
    </xf>
    <xf numFmtId="0" fontId="47" fillId="29" borderId="54" xfId="0" applyFont="1" applyFill="1" applyBorder="1" applyAlignment="1">
      <alignment horizontal="center"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45" xfId="0" applyFont="1" applyFill="1" applyBorder="1" applyAlignment="1">
      <alignment horizontal="center" vertical="center"/>
    </xf>
    <xf numFmtId="49" fontId="49" fillId="29" borderId="42" xfId="0" applyNumberFormat="1" applyFont="1" applyFill="1" applyBorder="1" applyAlignment="1">
      <alignment horizontal="center" vertical="center" wrapText="1"/>
    </xf>
    <xf numFmtId="0" fontId="47" fillId="29" borderId="0" xfId="0" applyFont="1" applyFill="1" applyAlignment="1">
      <alignment horizontal="center" vertical="center"/>
    </xf>
    <xf numFmtId="0" fontId="47" fillId="29" borderId="44" xfId="0" applyFont="1" applyFill="1" applyBorder="1" applyAlignment="1">
      <alignment horizontal="left" vertical="center"/>
    </xf>
    <xf numFmtId="0" fontId="47" fillId="29" borderId="59" xfId="0" applyFont="1" applyFill="1" applyBorder="1" applyAlignment="1">
      <alignment vertical="center"/>
    </xf>
    <xf numFmtId="0" fontId="47" fillId="29" borderId="41" xfId="0" applyFont="1" applyFill="1" applyBorder="1" applyAlignment="1">
      <alignment horizontal="center" vertical="center"/>
    </xf>
    <xf numFmtId="0" fontId="47" fillId="29" borderId="34" xfId="0" quotePrefix="1" applyFont="1" applyFill="1" applyBorder="1" applyAlignment="1">
      <alignment vertical="center"/>
    </xf>
    <xf numFmtId="0" fontId="47" fillId="29" borderId="34" xfId="0" applyFont="1" applyFill="1" applyBorder="1" applyAlignment="1">
      <alignment horizontal="center" vertical="center"/>
    </xf>
    <xf numFmtId="0" fontId="47" fillId="29" borderId="41" xfId="0" applyFont="1" applyFill="1" applyBorder="1" applyAlignment="1">
      <alignment vertical="center"/>
    </xf>
    <xf numFmtId="0" fontId="47" fillId="29" borderId="34" xfId="0" applyFont="1" applyFill="1" applyBorder="1" applyAlignment="1">
      <alignment horizontal="left" vertical="center"/>
    </xf>
    <xf numFmtId="0" fontId="47" fillId="29" borderId="45" xfId="0" applyFont="1" applyFill="1" applyBorder="1" applyAlignment="1">
      <alignment horizontal="left" vertical="center"/>
    </xf>
    <xf numFmtId="0" fontId="47" fillId="29" borderId="60" xfId="0" applyFont="1" applyFill="1" applyBorder="1" applyAlignment="1">
      <alignment horizontal="left" vertical="center"/>
    </xf>
    <xf numFmtId="0" fontId="47" fillId="29" borderId="47" xfId="0" applyFont="1" applyFill="1" applyBorder="1" applyAlignment="1">
      <alignment horizontal="left" vertical="center"/>
    </xf>
    <xf numFmtId="0" fontId="42" fillId="29" borderId="42" xfId="0" applyFont="1" applyFill="1" applyBorder="1" applyAlignment="1">
      <alignment vertical="center"/>
    </xf>
    <xf numFmtId="49" fontId="52" fillId="29" borderId="42" xfId="0" applyNumberFormat="1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vertical="center" wrapText="1"/>
    </xf>
    <xf numFmtId="49" fontId="52" fillId="29" borderId="38" xfId="0" applyNumberFormat="1" applyFont="1" applyFill="1" applyBorder="1" applyAlignment="1">
      <alignment horizontal="center" vertical="center"/>
    </xf>
    <xf numFmtId="49" fontId="47" fillId="0" borderId="57" xfId="0" quotePrefix="1" applyNumberFormat="1" applyFont="1" applyBorder="1" applyAlignment="1">
      <alignment horizontal="center" vertical="center" wrapText="1"/>
    </xf>
    <xf numFmtId="0" fontId="47" fillId="29" borderId="39" xfId="0" applyFont="1" applyFill="1" applyBorder="1" applyAlignment="1">
      <alignment horizontal="left" vertical="center"/>
    </xf>
    <xf numFmtId="0" fontId="46" fillId="29" borderId="39" xfId="0" applyFont="1" applyFill="1" applyBorder="1" applyAlignment="1">
      <alignment vertical="center"/>
    </xf>
    <xf numFmtId="0" fontId="48" fillId="29" borderId="39" xfId="0" applyFont="1" applyFill="1" applyBorder="1" applyAlignment="1">
      <alignment horizontal="left" vertical="center"/>
    </xf>
    <xf numFmtId="0" fontId="47" fillId="0" borderId="82" xfId="0" applyFont="1" applyBorder="1" applyAlignment="1">
      <alignment horizontal="right" vertical="center"/>
    </xf>
    <xf numFmtId="0" fontId="47" fillId="0" borderId="32" xfId="0" applyFont="1" applyBorder="1" applyAlignment="1">
      <alignment horizontal="right" vertical="center"/>
    </xf>
    <xf numFmtId="0" fontId="46" fillId="0" borderId="75" xfId="0" applyFont="1" applyBorder="1" applyAlignment="1">
      <alignment horizontal="right" vertical="center"/>
    </xf>
    <xf numFmtId="0" fontId="46" fillId="0" borderId="48" xfId="0" applyFont="1" applyBorder="1" applyAlignment="1">
      <alignment horizontal="right" vertical="center"/>
    </xf>
    <xf numFmtId="0" fontId="46" fillId="0" borderId="32" xfId="0" applyFont="1" applyBorder="1" applyAlignment="1">
      <alignment horizontal="right" vertical="center"/>
    </xf>
    <xf numFmtId="0" fontId="47" fillId="0" borderId="83" xfId="0" applyFont="1" applyBorder="1" applyAlignment="1">
      <alignment horizontal="right" vertical="center"/>
    </xf>
    <xf numFmtId="0" fontId="47" fillId="29" borderId="40" xfId="0" applyFont="1" applyFill="1" applyBorder="1" applyAlignment="1">
      <alignment horizontal="center" vertical="center"/>
    </xf>
    <xf numFmtId="0" fontId="47" fillId="29" borderId="41" xfId="0" applyFont="1" applyFill="1" applyBorder="1" applyAlignment="1">
      <alignment horizontal="left" vertical="center"/>
    </xf>
    <xf numFmtId="0" fontId="47" fillId="29" borderId="0" xfId="0" applyFont="1" applyFill="1" applyBorder="1" applyAlignment="1">
      <alignment horizontal="left" vertical="center"/>
    </xf>
    <xf numFmtId="0" fontId="47" fillId="29" borderId="0" xfId="0" applyFont="1" applyFill="1" applyBorder="1" applyAlignment="1">
      <alignment horizontal="center" vertical="center"/>
    </xf>
    <xf numFmtId="0" fontId="47" fillId="29" borderId="43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vertical="center"/>
    </xf>
    <xf numFmtId="0" fontId="52" fillId="29" borderId="0" xfId="0" applyFont="1" applyFill="1" applyBorder="1" applyAlignment="1">
      <alignment horizontal="center" vertical="center"/>
    </xf>
    <xf numFmtId="0" fontId="49" fillId="29" borderId="0" xfId="0" applyFont="1" applyFill="1" applyBorder="1" applyAlignment="1">
      <alignment horizontal="center" vertical="center"/>
    </xf>
    <xf numFmtId="0" fontId="47" fillId="29" borderId="46" xfId="0" applyFont="1" applyFill="1" applyBorder="1" applyAlignment="1">
      <alignment horizontal="center" vertical="center"/>
    </xf>
    <xf numFmtId="0" fontId="48" fillId="29" borderId="47" xfId="0" applyFont="1" applyFill="1" applyBorder="1" applyAlignment="1">
      <alignment horizontal="left" vertical="center"/>
    </xf>
    <xf numFmtId="0" fontId="59" fillId="29" borderId="42" xfId="388" applyFont="1" applyFill="1" applyBorder="1" applyAlignment="1">
      <alignment horizontal="center" vertical="center" wrapText="1"/>
    </xf>
    <xf numFmtId="49" fontId="47" fillId="29" borderId="42" xfId="0" applyNumberFormat="1" applyFont="1" applyFill="1" applyBorder="1" applyAlignment="1">
      <alignment vertical="center" shrinkToFit="1"/>
    </xf>
    <xf numFmtId="49" fontId="49" fillId="29" borderId="38" xfId="0" applyNumberFormat="1" applyFont="1" applyFill="1" applyBorder="1" applyAlignment="1">
      <alignment horizontal="center" vertical="center" wrapText="1"/>
    </xf>
    <xf numFmtId="49" fontId="59" fillId="29" borderId="56" xfId="0" applyNumberFormat="1" applyFont="1" applyFill="1" applyBorder="1" applyAlignment="1">
      <alignment horizontal="left" vertical="center" wrapText="1"/>
    </xf>
    <xf numFmtId="0" fontId="59" fillId="29" borderId="57" xfId="0" applyFont="1" applyFill="1" applyBorder="1" applyAlignment="1">
      <alignment horizontal="center" vertical="center" wrapText="1"/>
    </xf>
    <xf numFmtId="0" fontId="59" fillId="29" borderId="57" xfId="0" applyFont="1" applyFill="1" applyBorder="1" applyAlignment="1">
      <alignment vertical="center"/>
    </xf>
    <xf numFmtId="0" fontId="47" fillId="29" borderId="57" xfId="0" applyFont="1" applyFill="1" applyBorder="1" applyAlignment="1">
      <alignment vertical="center"/>
    </xf>
    <xf numFmtId="49" fontId="47" fillId="29" borderId="0" xfId="0" applyNumberFormat="1" applyFont="1" applyFill="1" applyAlignment="1">
      <alignment horizontal="center" vertical="center"/>
    </xf>
    <xf numFmtId="0" fontId="59" fillId="29" borderId="55" xfId="0" applyFont="1" applyFill="1" applyBorder="1" applyAlignment="1">
      <alignment vertical="center"/>
    </xf>
    <xf numFmtId="0" fontId="47" fillId="29" borderId="0" xfId="0" applyFont="1" applyFill="1" applyAlignment="1">
      <alignment vertical="center"/>
    </xf>
    <xf numFmtId="0" fontId="47" fillId="29" borderId="0" xfId="0" applyFont="1" applyFill="1" applyAlignment="1">
      <alignment horizontal="left" vertical="center"/>
    </xf>
    <xf numFmtId="0" fontId="59" fillId="29" borderId="81" xfId="0" applyFont="1" applyFill="1" applyBorder="1" applyAlignment="1">
      <alignment horizontal="left" vertical="center"/>
    </xf>
    <xf numFmtId="0" fontId="59" fillId="29" borderId="52" xfId="0" applyFont="1" applyFill="1" applyBorder="1" applyAlignment="1">
      <alignment horizontal="right" vertical="center"/>
    </xf>
    <xf numFmtId="0" fontId="47" fillId="29" borderId="46" xfId="0" applyFont="1" applyFill="1" applyBorder="1" applyAlignment="1">
      <alignment horizontal="right" vertical="center"/>
    </xf>
    <xf numFmtId="0" fontId="48" fillId="29" borderId="0" xfId="0" applyFont="1" applyFill="1" applyAlignment="1">
      <alignment vertical="center"/>
    </xf>
    <xf numFmtId="0" fontId="48" fillId="29" borderId="0" xfId="0" applyFont="1" applyFill="1" applyAlignment="1">
      <alignment horizontal="center" vertical="center"/>
    </xf>
    <xf numFmtId="0" fontId="46" fillId="29" borderId="37" xfId="0" applyFont="1" applyFill="1" applyBorder="1" applyAlignment="1">
      <alignment horizontal="right" vertical="center"/>
    </xf>
    <xf numFmtId="0" fontId="47" fillId="29" borderId="37" xfId="0" applyFont="1" applyFill="1" applyBorder="1" applyAlignment="1">
      <alignment horizontal="right" vertical="center"/>
    </xf>
    <xf numFmtId="0" fontId="47" fillId="29" borderId="32" xfId="0" applyFont="1" applyFill="1" applyBorder="1" applyAlignment="1">
      <alignment horizontal="center" vertical="center"/>
    </xf>
    <xf numFmtId="0" fontId="46" fillId="29" borderId="0" xfId="0" applyFont="1" applyFill="1" applyAlignment="1">
      <alignment vertical="center"/>
    </xf>
    <xf numFmtId="0" fontId="47" fillId="29" borderId="54" xfId="0" applyFont="1" applyFill="1" applyBorder="1" applyAlignment="1">
      <alignment horizontal="left" vertical="center"/>
    </xf>
    <xf numFmtId="0" fontId="47" fillId="29" borderId="58" xfId="0" applyFont="1" applyFill="1" applyBorder="1" applyAlignment="1">
      <alignment vertical="center"/>
    </xf>
    <xf numFmtId="0" fontId="47" fillId="29" borderId="44" xfId="0" quotePrefix="1" applyFont="1" applyFill="1" applyBorder="1" applyAlignment="1">
      <alignment horizontal="left" vertical="center"/>
    </xf>
    <xf numFmtId="0" fontId="47" fillId="30" borderId="58" xfId="0" applyFont="1" applyFill="1" applyBorder="1" applyAlignment="1">
      <alignment horizontal="left" vertical="center"/>
    </xf>
    <xf numFmtId="0" fontId="47" fillId="30" borderId="45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right" vertical="center"/>
    </xf>
    <xf numFmtId="14" fontId="56" fillId="30" borderId="0" xfId="0" applyNumberFormat="1" applyFont="1" applyFill="1" applyAlignment="1">
      <alignment vertical="center"/>
    </xf>
    <xf numFmtId="14" fontId="47" fillId="30" borderId="0" xfId="0" applyNumberFormat="1" applyFont="1" applyFill="1" applyAlignment="1">
      <alignment horizontal="center" vertical="center"/>
    </xf>
    <xf numFmtId="0" fontId="47" fillId="30" borderId="0" xfId="0" applyFont="1" applyFill="1" applyAlignment="1">
      <alignment horizontal="left" vertical="center"/>
    </xf>
    <xf numFmtId="0" fontId="47" fillId="30" borderId="52" xfId="0" applyFont="1" applyFill="1" applyBorder="1" applyAlignment="1">
      <alignment horizontal="center" vertical="center"/>
    </xf>
    <xf numFmtId="0" fontId="47" fillId="30" borderId="61" xfId="0" applyFont="1" applyFill="1" applyBorder="1" applyAlignment="1">
      <alignment horizontal="left" vertical="center"/>
    </xf>
    <xf numFmtId="0" fontId="47" fillId="30" borderId="39" xfId="0" applyFont="1" applyFill="1" applyBorder="1" applyAlignment="1">
      <alignment horizontal="left" vertical="center"/>
    </xf>
    <xf numFmtId="0" fontId="54" fillId="30" borderId="81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14" fontId="57" fillId="30" borderId="0" xfId="0" applyNumberFormat="1" applyFont="1" applyFill="1" applyAlignment="1">
      <alignment horizontal="right" vertical="center"/>
    </xf>
    <xf numFmtId="0" fontId="47" fillId="30" borderId="0" xfId="0" applyFont="1" applyFill="1" applyAlignment="1">
      <alignment vertical="center"/>
    </xf>
    <xf numFmtId="0" fontId="47" fillId="30" borderId="37" xfId="0" applyFont="1" applyFill="1" applyBorder="1" applyAlignment="1">
      <alignment horizontal="center" vertical="center"/>
    </xf>
    <xf numFmtId="0" fontId="47" fillId="30" borderId="39" xfId="0" applyFont="1" applyFill="1" applyBorder="1" applyAlignment="1">
      <alignment vertical="center"/>
    </xf>
    <xf numFmtId="0" fontId="47" fillId="30" borderId="54" xfId="0" applyFont="1" applyFill="1" applyBorder="1" applyAlignment="1">
      <alignment horizontal="center" vertical="center"/>
    </xf>
    <xf numFmtId="0" fontId="63" fillId="31" borderId="57" xfId="0" applyFont="1" applyFill="1" applyBorder="1" applyAlignment="1">
      <alignment horizontal="center" vertical="center"/>
    </xf>
    <xf numFmtId="0" fontId="52" fillId="31" borderId="42" xfId="0" applyFont="1" applyFill="1" applyBorder="1" applyAlignment="1">
      <alignment horizontal="center" vertical="center" wrapText="1"/>
    </xf>
    <xf numFmtId="0" fontId="49" fillId="31" borderId="57" xfId="0" quotePrefix="1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75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7" fillId="32" borderId="37" xfId="0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horizontal="left" vertical="center"/>
    </xf>
    <xf numFmtId="14" fontId="47" fillId="32" borderId="43" xfId="0" applyNumberFormat="1" applyFont="1" applyFill="1" applyBorder="1" applyAlignment="1">
      <alignment horizontal="center" vertical="center"/>
    </xf>
    <xf numFmtId="0" fontId="0" fillId="32" borderId="0" xfId="0" applyFill="1"/>
    <xf numFmtId="0" fontId="42" fillId="32" borderId="43" xfId="0" applyFont="1" applyFill="1" applyBorder="1" applyAlignment="1">
      <alignment vertical="center"/>
    </xf>
    <xf numFmtId="0" fontId="49" fillId="32" borderId="54" xfId="0" applyFont="1" applyFill="1" applyBorder="1" applyAlignment="1">
      <alignment horizontal="center" vertical="center"/>
    </xf>
    <xf numFmtId="0" fontId="42" fillId="32" borderId="0" xfId="0" applyFont="1" applyFill="1" applyAlignment="1">
      <alignment vertical="center"/>
    </xf>
    <xf numFmtId="0" fontId="47" fillId="32" borderId="43" xfId="0" applyFont="1" applyFill="1" applyBorder="1" applyAlignment="1">
      <alignment horizontal="right" vertical="center"/>
    </xf>
    <xf numFmtId="0" fontId="47" fillId="32" borderId="0" xfId="0" applyFont="1" applyFill="1" applyAlignment="1">
      <alignment vertical="center"/>
    </xf>
    <xf numFmtId="0" fontId="46" fillId="32" borderId="0" xfId="0" applyFont="1" applyFill="1" applyAlignment="1">
      <alignment vertical="center"/>
    </xf>
    <xf numFmtId="0" fontId="47" fillId="32" borderId="32" xfId="0" applyFont="1" applyFill="1" applyBorder="1" applyAlignment="1">
      <alignment horizontal="center" vertical="center"/>
    </xf>
    <xf numFmtId="0" fontId="49" fillId="32" borderId="0" xfId="0" applyFont="1" applyFill="1" applyAlignment="1">
      <alignment horizontal="center" vertical="center"/>
    </xf>
    <xf numFmtId="14" fontId="57" fillId="32" borderId="0" xfId="0" applyNumberFormat="1" applyFont="1" applyFill="1" applyAlignment="1">
      <alignment horizontal="right" vertical="center"/>
    </xf>
    <xf numFmtId="14" fontId="56" fillId="32" borderId="0" xfId="0" applyNumberFormat="1" applyFont="1" applyFill="1" applyAlignment="1">
      <alignment vertical="center"/>
    </xf>
    <xf numFmtId="0" fontId="47" fillId="32" borderId="40" xfId="0" applyFont="1" applyFill="1" applyBorder="1" applyAlignment="1">
      <alignment horizontal="left" vertical="center"/>
    </xf>
    <xf numFmtId="0" fontId="47" fillId="32" borderId="46" xfId="0" applyFont="1" applyFill="1" applyBorder="1" applyAlignment="1">
      <alignment horizontal="right" vertical="center"/>
    </xf>
    <xf numFmtId="49" fontId="47" fillId="32" borderId="0" xfId="0" applyNumberFormat="1" applyFont="1" applyFill="1" applyAlignment="1">
      <alignment horizontal="center" vertical="center"/>
    </xf>
    <xf numFmtId="0" fontId="47" fillId="32" borderId="57" xfId="0" applyFont="1" applyFill="1" applyBorder="1" applyAlignment="1">
      <alignment vertical="center"/>
    </xf>
    <xf numFmtId="0" fontId="59" fillId="32" borderId="57" xfId="0" applyFont="1" applyFill="1" applyBorder="1" applyAlignment="1">
      <alignment horizontal="center" vertical="center"/>
    </xf>
    <xf numFmtId="0" fontId="59" fillId="32" borderId="57" xfId="0" applyFont="1" applyFill="1" applyBorder="1" applyAlignment="1">
      <alignment vertical="center"/>
    </xf>
    <xf numFmtId="0" fontId="47" fillId="32" borderId="60" xfId="0" quotePrefix="1" applyFont="1" applyFill="1" applyBorder="1" applyAlignment="1">
      <alignment vertical="center"/>
    </xf>
    <xf numFmtId="0" fontId="47" fillId="32" borderId="59" xfId="0" quotePrefix="1" applyFont="1" applyFill="1" applyBorder="1" applyAlignment="1">
      <alignment horizontal="left" vertical="center"/>
    </xf>
    <xf numFmtId="49" fontId="42" fillId="32" borderId="55" xfId="0" applyNumberFormat="1" applyFont="1" applyFill="1" applyBorder="1" applyAlignment="1">
      <alignment vertical="center"/>
    </xf>
    <xf numFmtId="0" fontId="47" fillId="32" borderId="45" xfId="0" applyFont="1" applyFill="1" applyBorder="1" applyAlignment="1">
      <alignment horizontal="center" vertical="center"/>
    </xf>
    <xf numFmtId="0" fontId="47" fillId="32" borderId="0" xfId="0" applyFont="1" applyFill="1" applyAlignment="1">
      <alignment horizontal="center" vertical="center"/>
    </xf>
    <xf numFmtId="0" fontId="47" fillId="32" borderId="0" xfId="0" applyFont="1" applyFill="1" applyAlignment="1">
      <alignment horizontal="left" vertical="center"/>
    </xf>
    <xf numFmtId="0" fontId="47" fillId="32" borderId="54" xfId="0" applyFont="1" applyFill="1" applyBorder="1" applyAlignment="1">
      <alignment horizontal="center" vertical="center"/>
    </xf>
    <xf numFmtId="0" fontId="47" fillId="32" borderId="60" xfId="0" applyFont="1" applyFill="1" applyBorder="1" applyAlignment="1">
      <alignment horizontal="center" vertical="center"/>
    </xf>
    <xf numFmtId="0" fontId="49" fillId="32" borderId="43" xfId="388" applyFont="1" applyFill="1" applyBorder="1" applyAlignment="1">
      <alignment horizontal="center" vertical="center" wrapText="1"/>
    </xf>
    <xf numFmtId="0" fontId="47" fillId="32" borderId="40" xfId="0" quotePrefix="1" applyFont="1" applyFill="1" applyBorder="1" applyAlignment="1">
      <alignment horizontal="left" vertical="center"/>
    </xf>
    <xf numFmtId="0" fontId="47" fillId="32" borderId="60" xfId="0" quotePrefix="1" applyFont="1" applyFill="1" applyBorder="1" applyAlignment="1">
      <alignment horizontal="center" vertical="center"/>
    </xf>
    <xf numFmtId="49" fontId="47" fillId="32" borderId="42" xfId="0" applyNumberFormat="1" applyFont="1" applyFill="1" applyBorder="1" applyAlignment="1">
      <alignment horizontal="center" vertical="center" wrapText="1" shrinkToFit="1"/>
    </xf>
    <xf numFmtId="49" fontId="49" fillId="32" borderId="42" xfId="0" applyNumberFormat="1" applyFont="1" applyFill="1" applyBorder="1" applyAlignment="1">
      <alignment horizontal="center" vertical="center" wrapText="1"/>
    </xf>
    <xf numFmtId="0" fontId="48" fillId="32" borderId="34" xfId="388" applyFont="1" applyFill="1" applyBorder="1" applyAlignment="1">
      <alignment horizontal="center" vertical="center" wrapText="1"/>
    </xf>
    <xf numFmtId="0" fontId="47" fillId="32" borderId="39" xfId="0" applyFont="1" applyFill="1" applyBorder="1" applyAlignment="1">
      <alignment vertical="center"/>
    </xf>
    <xf numFmtId="0" fontId="47" fillId="32" borderId="47" xfId="0" quotePrefix="1" applyFont="1" applyFill="1" applyBorder="1" applyAlignment="1">
      <alignment vertical="center"/>
    </xf>
    <xf numFmtId="0" fontId="47" fillId="32" borderId="38" xfId="0" applyFont="1" applyFill="1" applyBorder="1" applyAlignment="1">
      <alignment horizontal="center" vertical="center"/>
    </xf>
    <xf numFmtId="0" fontId="48" fillId="32" borderId="42" xfId="388" applyFont="1" applyFill="1" applyBorder="1" applyAlignment="1">
      <alignment horizontal="center" vertical="center"/>
    </xf>
    <xf numFmtId="0" fontId="47" fillId="32" borderId="47" xfId="388" applyFont="1" applyFill="1" applyBorder="1" applyAlignment="1">
      <alignment horizontal="left" vertical="center" wrapText="1"/>
    </xf>
    <xf numFmtId="0" fontId="48" fillId="32" borderId="38" xfId="388" applyFont="1" applyFill="1" applyBorder="1" applyAlignment="1">
      <alignment horizontal="center" vertical="center"/>
    </xf>
    <xf numFmtId="0" fontId="47" fillId="32" borderId="0" xfId="0" applyFont="1" applyFill="1" applyAlignment="1">
      <alignment horizontal="right" vertical="center"/>
    </xf>
    <xf numFmtId="0" fontId="47" fillId="32" borderId="47" xfId="388" applyFont="1" applyFill="1" applyBorder="1" applyAlignment="1">
      <alignment horizontal="left" vertical="center"/>
    </xf>
    <xf numFmtId="0" fontId="59" fillId="32" borderId="42" xfId="388" applyFont="1" applyFill="1" applyBorder="1" applyAlignment="1">
      <alignment horizontal="center" vertical="center" wrapText="1"/>
    </xf>
    <xf numFmtId="0" fontId="49" fillId="32" borderId="42" xfId="388" applyFont="1" applyFill="1" applyBorder="1" applyAlignment="1">
      <alignment horizontal="center" vertical="center" wrapText="1"/>
    </xf>
    <xf numFmtId="0" fontId="47" fillId="32" borderId="39" xfId="0" applyFont="1" applyFill="1" applyBorder="1" applyAlignment="1">
      <alignment horizontal="center" vertical="center"/>
    </xf>
    <xf numFmtId="0" fontId="43" fillId="32" borderId="38" xfId="0" applyFont="1" applyFill="1" applyBorder="1" applyAlignment="1">
      <alignment vertical="center"/>
    </xf>
    <xf numFmtId="49" fontId="62" fillId="32" borderId="38" xfId="0" applyNumberFormat="1" applyFont="1" applyFill="1" applyBorder="1" applyAlignment="1">
      <alignment horizontal="center" vertical="center" shrinkToFit="1"/>
    </xf>
    <xf numFmtId="0" fontId="47" fillId="32" borderId="58" xfId="0" applyFont="1" applyFill="1" applyBorder="1" applyAlignment="1">
      <alignment horizontal="left" vertical="center"/>
    </xf>
    <xf numFmtId="0" fontId="48" fillId="32" borderId="39" xfId="0" applyFont="1" applyFill="1" applyBorder="1" applyAlignment="1">
      <alignment horizontal="center" vertical="center"/>
    </xf>
    <xf numFmtId="0" fontId="48" fillId="32" borderId="61" xfId="0" applyFont="1" applyFill="1" applyBorder="1" applyAlignment="1">
      <alignment vertical="center"/>
    </xf>
    <xf numFmtId="0" fontId="47" fillId="32" borderId="40" xfId="0" applyFont="1" applyFill="1" applyBorder="1" applyAlignment="1">
      <alignment horizontal="center" vertical="center"/>
    </xf>
    <xf numFmtId="0" fontId="47" fillId="32" borderId="52" xfId="0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left" vertical="center"/>
    </xf>
    <xf numFmtId="14" fontId="47" fillId="32" borderId="0" xfId="0" applyNumberFormat="1" applyFont="1" applyFill="1" applyAlignment="1">
      <alignment horizontal="center" vertical="center"/>
    </xf>
    <xf numFmtId="0" fontId="47" fillId="32" borderId="39" xfId="0" applyFont="1" applyFill="1" applyBorder="1" applyAlignment="1">
      <alignment horizontal="left" vertical="center"/>
    </xf>
    <xf numFmtId="49" fontId="42" fillId="32" borderId="42" xfId="0" applyNumberFormat="1" applyFont="1" applyFill="1" applyBorder="1" applyAlignment="1">
      <alignment horizontal="center" vertical="center" wrapText="1"/>
    </xf>
    <xf numFmtId="0" fontId="48" fillId="32" borderId="57" xfId="388" applyFont="1" applyFill="1" applyBorder="1" applyAlignment="1">
      <alignment horizontal="center" vertical="center" wrapText="1"/>
    </xf>
    <xf numFmtId="49" fontId="48" fillId="32" borderId="57" xfId="388" applyNumberFormat="1" applyFont="1" applyFill="1" applyBorder="1" applyAlignment="1">
      <alignment horizontal="center" vertical="center" wrapText="1"/>
    </xf>
    <xf numFmtId="49" fontId="56" fillId="32" borderId="57" xfId="388" applyNumberFormat="1" applyFont="1" applyFill="1" applyBorder="1" applyAlignment="1">
      <alignment horizontal="center" vertical="center"/>
    </xf>
    <xf numFmtId="0" fontId="46" fillId="32" borderId="39" xfId="0" applyFont="1" applyFill="1" applyBorder="1" applyAlignment="1">
      <alignment vertical="center"/>
    </xf>
    <xf numFmtId="0" fontId="48" fillId="32" borderId="39" xfId="0" applyFont="1" applyFill="1" applyBorder="1" applyAlignment="1">
      <alignment horizontal="left" vertical="center"/>
    </xf>
    <xf numFmtId="0" fontId="52" fillId="32" borderId="0" xfId="0" applyFont="1" applyFill="1" applyAlignment="1">
      <alignment horizontal="center" vertical="center"/>
    </xf>
    <xf numFmtId="0" fontId="47" fillId="32" borderId="57" xfId="0" applyFont="1" applyFill="1" applyBorder="1" applyAlignment="1">
      <alignment horizontal="center" vertical="center"/>
    </xf>
    <xf numFmtId="0" fontId="48" fillId="32" borderId="42" xfId="388" applyFont="1" applyFill="1" applyBorder="1" applyAlignment="1">
      <alignment horizontal="center" vertical="center" wrapText="1"/>
    </xf>
    <xf numFmtId="49" fontId="47" fillId="32" borderId="38" xfId="0" applyNumberFormat="1" applyFont="1" applyFill="1" applyBorder="1" applyAlignment="1">
      <alignment horizontal="center" vertical="center" wrapText="1"/>
    </xf>
    <xf numFmtId="0" fontId="48" fillId="32" borderId="44" xfId="0" applyFont="1" applyFill="1" applyBorder="1" applyAlignment="1">
      <alignment horizontal="left" vertical="center"/>
    </xf>
    <xf numFmtId="49" fontId="64" fillId="32" borderId="42" xfId="0" applyNumberFormat="1" applyFont="1" applyFill="1" applyBorder="1" applyAlignment="1">
      <alignment horizontal="center" vertical="center" wrapText="1"/>
    </xf>
    <xf numFmtId="0" fontId="47" fillId="32" borderId="54" xfId="0" applyFont="1" applyFill="1" applyBorder="1" applyAlignment="1">
      <alignment horizontal="left" vertical="center"/>
    </xf>
    <xf numFmtId="0" fontId="47" fillId="32" borderId="58" xfId="0" applyFont="1" applyFill="1" applyBorder="1" applyAlignment="1">
      <alignment vertical="center"/>
    </xf>
    <xf numFmtId="0" fontId="52" fillId="32" borderId="57" xfId="0" quotePrefix="1" applyFont="1" applyFill="1" applyBorder="1" applyAlignment="1">
      <alignment horizontal="center" vertical="center"/>
    </xf>
    <xf numFmtId="0" fontId="47" fillId="32" borderId="56" xfId="0" quotePrefix="1" applyFont="1" applyFill="1" applyBorder="1" applyAlignment="1">
      <alignment horizontal="left" vertical="center"/>
    </xf>
    <xf numFmtId="0" fontId="47" fillId="32" borderId="57" xfId="0" quotePrefix="1" applyFont="1" applyFill="1" applyBorder="1" applyAlignment="1">
      <alignment horizontal="center" vertical="center"/>
    </xf>
    <xf numFmtId="0" fontId="42" fillId="32" borderId="56" xfId="0" applyFont="1" applyFill="1" applyBorder="1" applyAlignment="1">
      <alignment vertical="center"/>
    </xf>
    <xf numFmtId="0" fontId="47" fillId="32" borderId="41" xfId="0" quotePrefix="1" applyFont="1" applyFill="1" applyBorder="1" applyAlignment="1">
      <alignment horizontal="center" vertical="center"/>
    </xf>
    <xf numFmtId="0" fontId="59" fillId="32" borderId="57" xfId="0" applyFont="1" applyFill="1" applyBorder="1" applyAlignment="1">
      <alignment horizontal="center" vertical="center" wrapText="1"/>
    </xf>
    <xf numFmtId="0" fontId="47" fillId="32" borderId="55" xfId="0" applyFont="1" applyFill="1" applyBorder="1" applyAlignment="1">
      <alignment horizontal="center" vertical="center"/>
    </xf>
    <xf numFmtId="0" fontId="47" fillId="32" borderId="33" xfId="0" applyFont="1" applyFill="1" applyBorder="1" applyAlignment="1">
      <alignment horizontal="left" vertical="center"/>
    </xf>
    <xf numFmtId="0" fontId="48" fillId="32" borderId="34" xfId="0" applyFont="1" applyFill="1" applyBorder="1" applyAlignment="1">
      <alignment horizontal="center" vertical="center"/>
    </xf>
    <xf numFmtId="0" fontId="47" fillId="0" borderId="43" xfId="0" applyFont="1" applyFill="1" applyBorder="1" applyAlignment="1">
      <alignment vertical="center"/>
    </xf>
    <xf numFmtId="0" fontId="48" fillId="33" borderId="41" xfId="388" applyFont="1" applyFill="1" applyBorder="1" applyAlignment="1">
      <alignment horizontal="center" vertical="center" wrapText="1"/>
    </xf>
    <xf numFmtId="49" fontId="49" fillId="33" borderId="42" xfId="0" applyNumberFormat="1" applyFont="1" applyFill="1" applyBorder="1" applyAlignment="1">
      <alignment horizontal="center" vertical="center" wrapText="1"/>
    </xf>
    <xf numFmtId="0" fontId="47" fillId="33" borderId="55" xfId="0" applyFont="1" applyFill="1" applyBorder="1" applyAlignment="1">
      <alignment horizontal="center" vertical="center" wrapText="1"/>
    </xf>
    <xf numFmtId="0" fontId="48" fillId="33" borderId="39" xfId="0" applyFont="1" applyFill="1" applyBorder="1" applyAlignment="1">
      <alignment horizontal="left" vertical="center"/>
    </xf>
    <xf numFmtId="0" fontId="48" fillId="33" borderId="47" xfId="0" applyFont="1" applyFill="1" applyBorder="1" applyAlignment="1">
      <alignment vertical="center"/>
    </xf>
    <xf numFmtId="0" fontId="48" fillId="33" borderId="56" xfId="0" applyFont="1" applyFill="1" applyBorder="1" applyAlignment="1">
      <alignment vertical="center"/>
    </xf>
    <xf numFmtId="0" fontId="49" fillId="33" borderId="55" xfId="0" quotePrefix="1" applyFont="1" applyFill="1" applyBorder="1" applyAlignment="1">
      <alignment horizontal="center" vertical="center"/>
    </xf>
    <xf numFmtId="0" fontId="47" fillId="33" borderId="57" xfId="0" applyFont="1" applyFill="1" applyBorder="1" applyAlignment="1">
      <alignment vertical="center"/>
    </xf>
    <xf numFmtId="0" fontId="49" fillId="33" borderId="57" xfId="0" quotePrefix="1" applyFont="1" applyFill="1" applyBorder="1" applyAlignment="1">
      <alignment horizontal="center" vertical="center"/>
    </xf>
    <xf numFmtId="0" fontId="47" fillId="33" borderId="56" xfId="0" quotePrefix="1" applyFont="1" applyFill="1" applyBorder="1" applyAlignment="1">
      <alignment vertical="center"/>
    </xf>
    <xf numFmtId="0" fontId="47" fillId="33" borderId="47" xfId="0" quotePrefix="1" applyFont="1" applyFill="1" applyBorder="1" applyAlignment="1">
      <alignment vertical="center"/>
    </xf>
    <xf numFmtId="0" fontId="47" fillId="33" borderId="54" xfId="0" applyFont="1" applyFill="1" applyBorder="1" applyAlignment="1">
      <alignment horizontal="center" vertical="center"/>
    </xf>
    <xf numFmtId="14" fontId="57" fillId="33" borderId="43" xfId="0" applyNumberFormat="1" applyFont="1" applyFill="1" applyBorder="1" applyAlignment="1">
      <alignment horizontal="right" vertical="center"/>
    </xf>
    <xf numFmtId="0" fontId="47" fillId="33" borderId="39" xfId="0" applyFont="1" applyFill="1" applyBorder="1" applyAlignment="1">
      <alignment vertical="center"/>
    </xf>
    <xf numFmtId="0" fontId="48" fillId="33" borderId="38" xfId="388" applyFont="1" applyFill="1" applyBorder="1" applyAlignment="1">
      <alignment horizontal="center" vertical="center"/>
    </xf>
    <xf numFmtId="0" fontId="49" fillId="33" borderId="43" xfId="388" applyFont="1" applyFill="1" applyBorder="1" applyAlignment="1">
      <alignment horizontal="center" vertical="center" wrapText="1"/>
    </xf>
    <xf numFmtId="0" fontId="47" fillId="33" borderId="40" xfId="0" quotePrefix="1" applyFont="1" applyFill="1" applyBorder="1" applyAlignment="1">
      <alignment horizontal="left" vertical="center"/>
    </xf>
    <xf numFmtId="0" fontId="47" fillId="33" borderId="60" xfId="0" quotePrefix="1" applyFont="1" applyFill="1" applyBorder="1" applyAlignment="1">
      <alignment horizontal="center" vertical="center"/>
    </xf>
    <xf numFmtId="0" fontId="47" fillId="33" borderId="59" xfId="0" quotePrefix="1" applyFont="1" applyFill="1" applyBorder="1" applyAlignment="1">
      <alignment horizontal="left" vertical="center"/>
    </xf>
    <xf numFmtId="0" fontId="47" fillId="33" borderId="38" xfId="0" applyFont="1" applyFill="1" applyBorder="1" applyAlignment="1">
      <alignment horizontal="center" vertical="center"/>
    </xf>
    <xf numFmtId="0" fontId="56" fillId="33" borderId="42" xfId="0" applyFont="1" applyFill="1" applyBorder="1" applyAlignment="1">
      <alignment vertical="center"/>
    </xf>
    <xf numFmtId="0" fontId="47" fillId="33" borderId="46" xfId="0" applyFont="1" applyFill="1" applyBorder="1" applyAlignment="1">
      <alignment horizontal="center" vertical="center"/>
    </xf>
    <xf numFmtId="0" fontId="49" fillId="33" borderId="41" xfId="0" applyFont="1" applyFill="1" applyBorder="1" applyAlignment="1">
      <alignment horizontal="center" vertical="center"/>
    </xf>
    <xf numFmtId="0" fontId="47" fillId="33" borderId="60" xfId="0" applyFont="1" applyFill="1" applyBorder="1" applyAlignment="1">
      <alignment horizontal="left" vertical="center"/>
    </xf>
    <xf numFmtId="0" fontId="47" fillId="33" borderId="34" xfId="0" applyFont="1" applyFill="1" applyBorder="1" applyAlignment="1">
      <alignment horizontal="left" vertical="center"/>
    </xf>
    <xf numFmtId="0" fontId="47" fillId="33" borderId="41" xfId="0" applyFont="1" applyFill="1" applyBorder="1" applyAlignment="1">
      <alignment vertical="center"/>
    </xf>
    <xf numFmtId="0" fontId="47" fillId="33" borderId="34" xfId="0" applyFont="1" applyFill="1" applyBorder="1" applyAlignment="1">
      <alignment horizontal="center" vertical="center"/>
    </xf>
    <xf numFmtId="0" fontId="47" fillId="33" borderId="34" xfId="0" quotePrefix="1" applyFont="1" applyFill="1" applyBorder="1" applyAlignment="1">
      <alignment vertical="center"/>
    </xf>
    <xf numFmtId="0" fontId="47" fillId="33" borderId="59" xfId="0" applyFont="1" applyFill="1" applyBorder="1" applyAlignment="1">
      <alignment vertical="center"/>
    </xf>
    <xf numFmtId="0" fontId="47" fillId="33" borderId="60" xfId="0" applyFont="1" applyFill="1" applyBorder="1" applyAlignment="1">
      <alignment horizontal="center" vertical="center"/>
    </xf>
    <xf numFmtId="0" fontId="47" fillId="33" borderId="45" xfId="0" applyFont="1" applyFill="1" applyBorder="1" applyAlignment="1">
      <alignment horizontal="center" vertical="center"/>
    </xf>
    <xf numFmtId="0" fontId="47" fillId="33" borderId="58" xfId="0" applyFont="1" applyFill="1" applyBorder="1" applyAlignment="1">
      <alignment horizontal="left" vertical="center"/>
    </xf>
    <xf numFmtId="0" fontId="47" fillId="33" borderId="38" xfId="0" applyFont="1" applyFill="1" applyBorder="1" applyAlignment="1">
      <alignment horizontal="left" vertical="center"/>
    </xf>
    <xf numFmtId="0" fontId="49" fillId="33" borderId="42" xfId="0" applyFont="1" applyFill="1" applyBorder="1" applyAlignment="1">
      <alignment horizontal="center" vertical="center"/>
    </xf>
    <xf numFmtId="0" fontId="47" fillId="33" borderId="36" xfId="0" applyFont="1" applyFill="1" applyBorder="1" applyAlignment="1">
      <alignment horizontal="left" vertical="center"/>
    </xf>
    <xf numFmtId="0" fontId="47" fillId="33" borderId="38" xfId="0" applyFont="1" applyFill="1" applyBorder="1" applyAlignment="1">
      <alignment horizontal="right" vertical="center"/>
    </xf>
    <xf numFmtId="0" fontId="42" fillId="33" borderId="0" xfId="0" applyFont="1" applyFill="1" applyAlignment="1">
      <alignment vertical="center"/>
    </xf>
    <xf numFmtId="0" fontId="49" fillId="33" borderId="54" xfId="0" applyFont="1" applyFill="1" applyBorder="1" applyAlignment="1">
      <alignment horizontal="center" vertical="center"/>
    </xf>
    <xf numFmtId="0" fontId="42" fillId="33" borderId="42" xfId="0" applyFont="1" applyFill="1" applyBorder="1" applyAlignment="1">
      <alignment vertical="center"/>
    </xf>
    <xf numFmtId="0" fontId="0" fillId="33" borderId="0" xfId="0" applyFill="1"/>
    <xf numFmtId="0" fontId="47" fillId="33" borderId="42" xfId="0" applyFont="1" applyFill="1" applyBorder="1" applyAlignment="1">
      <alignment horizontal="center" vertical="center"/>
    </xf>
    <xf numFmtId="14" fontId="49" fillId="33" borderId="42" xfId="0" applyNumberFormat="1" applyFont="1" applyFill="1" applyBorder="1" applyAlignment="1">
      <alignment horizontal="center" vertical="center"/>
    </xf>
    <xf numFmtId="0" fontId="47" fillId="33" borderId="41" xfId="0" applyFont="1" applyFill="1" applyBorder="1" applyAlignment="1">
      <alignment horizontal="left" vertical="center"/>
    </xf>
    <xf numFmtId="0" fontId="47" fillId="33" borderId="47" xfId="0" applyFont="1" applyFill="1" applyBorder="1" applyAlignment="1">
      <alignment horizontal="center" vertical="center"/>
    </xf>
    <xf numFmtId="0" fontId="47" fillId="33" borderId="39" xfId="0" applyFont="1" applyFill="1" applyBorder="1" applyAlignment="1">
      <alignment horizontal="center" vertical="center"/>
    </xf>
    <xf numFmtId="0" fontId="46" fillId="33" borderId="46" xfId="0" applyFont="1" applyFill="1" applyBorder="1" applyAlignment="1">
      <alignment vertical="center"/>
    </xf>
    <xf numFmtId="0" fontId="43" fillId="33" borderId="45" xfId="0" applyFont="1" applyFill="1" applyBorder="1" applyAlignment="1">
      <alignment vertical="center"/>
    </xf>
    <xf numFmtId="0" fontId="42" fillId="33" borderId="37" xfId="0" applyFont="1" applyFill="1" applyBorder="1" applyAlignment="1">
      <alignment vertical="center"/>
    </xf>
    <xf numFmtId="14" fontId="57" fillId="33" borderId="0" xfId="0" applyNumberFormat="1" applyFont="1" applyFill="1" applyAlignment="1">
      <alignment horizontal="right" vertical="center"/>
    </xf>
    <xf numFmtId="14" fontId="47" fillId="33" borderId="0" xfId="0" applyNumberFormat="1" applyFont="1" applyFill="1" applyAlignment="1">
      <alignment horizontal="center" vertical="center"/>
    </xf>
    <xf numFmtId="0" fontId="47" fillId="33" borderId="0" xfId="0" applyFont="1" applyFill="1" applyAlignment="1">
      <alignment vertical="center"/>
    </xf>
    <xf numFmtId="0" fontId="49" fillId="33" borderId="42" xfId="388" applyFont="1" applyFill="1" applyBorder="1" applyAlignment="1">
      <alignment horizontal="center" vertical="center" wrapText="1"/>
    </xf>
    <xf numFmtId="0" fontId="71" fillId="33" borderId="42" xfId="388" applyFont="1" applyFill="1" applyBorder="1" applyAlignment="1">
      <alignment horizontal="center" vertical="center" wrapText="1"/>
    </xf>
    <xf numFmtId="49" fontId="42" fillId="33" borderId="38" xfId="0" applyNumberFormat="1" applyFont="1" applyFill="1" applyBorder="1" applyAlignment="1">
      <alignment vertical="center"/>
    </xf>
    <xf numFmtId="49" fontId="47" fillId="33" borderId="0" xfId="0" applyNumberFormat="1" applyFont="1" applyFill="1" applyAlignment="1">
      <alignment horizontal="right" vertical="center"/>
    </xf>
    <xf numFmtId="0" fontId="49" fillId="33" borderId="41" xfId="388" applyFont="1" applyFill="1" applyBorder="1" applyAlignment="1">
      <alignment horizontal="center" vertical="center" wrapText="1"/>
    </xf>
    <xf numFmtId="0" fontId="47" fillId="33" borderId="45" xfId="0" applyFont="1" applyFill="1" applyBorder="1" applyAlignment="1">
      <alignment horizontal="left" vertical="center"/>
    </xf>
    <xf numFmtId="0" fontId="47" fillId="33" borderId="44" xfId="0" quotePrefix="1" applyFont="1" applyFill="1" applyBorder="1" applyAlignment="1">
      <alignment horizontal="left" vertical="center"/>
    </xf>
    <xf numFmtId="0" fontId="47" fillId="33" borderId="42" xfId="0" quotePrefix="1" applyFont="1" applyFill="1" applyBorder="1" applyAlignment="1">
      <alignment horizontal="left" vertical="center"/>
    </xf>
    <xf numFmtId="0" fontId="47" fillId="33" borderId="0" xfId="0" applyFont="1" applyFill="1" applyAlignment="1">
      <alignment horizontal="center" vertical="center"/>
    </xf>
    <xf numFmtId="0" fontId="47" fillId="33" borderId="41" xfId="0" applyFont="1" applyFill="1" applyBorder="1" applyAlignment="1">
      <alignment horizontal="center" vertical="center"/>
    </xf>
    <xf numFmtId="0" fontId="47" fillId="33" borderId="39" xfId="0" applyFont="1" applyFill="1" applyBorder="1" applyAlignment="1">
      <alignment horizontal="left" vertical="center"/>
    </xf>
    <xf numFmtId="0" fontId="47" fillId="33" borderId="44" xfId="0" applyFont="1" applyFill="1" applyBorder="1" applyAlignment="1">
      <alignment horizontal="left" vertical="center"/>
    </xf>
    <xf numFmtId="0" fontId="47" fillId="33" borderId="0" xfId="0" applyFont="1" applyFill="1" applyAlignment="1">
      <alignment horizontal="left" vertical="center"/>
    </xf>
    <xf numFmtId="0" fontId="47" fillId="0" borderId="45" xfId="0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vertical="center"/>
    </xf>
    <xf numFmtId="0" fontId="47" fillId="0" borderId="42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41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49" fontId="47" fillId="27" borderId="0" xfId="0" applyNumberFormat="1" applyFont="1" applyFill="1" applyAlignment="1">
      <alignment horizontal="left" vertical="center"/>
    </xf>
    <xf numFmtId="0" fontId="56" fillId="27" borderId="0" xfId="0" applyFont="1" applyFill="1" applyAlignment="1">
      <alignment horizontal="center" vertical="center"/>
    </xf>
    <xf numFmtId="49" fontId="64" fillId="0" borderId="34" xfId="0" applyNumberFormat="1" applyFont="1" applyBorder="1" applyAlignment="1">
      <alignment horizontal="center" vertical="center" wrapText="1"/>
    </xf>
    <xf numFmtId="0" fontId="69" fillId="0" borderId="42" xfId="0" applyFont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61" xfId="0" applyFont="1" applyBorder="1" applyAlignment="1">
      <alignment horizontal="center" vertical="center"/>
    </xf>
    <xf numFmtId="0" fontId="47" fillId="0" borderId="40" xfId="0" applyFont="1" applyFill="1" applyBorder="1" applyAlignment="1">
      <alignment horizontal="left" vertical="center"/>
    </xf>
    <xf numFmtId="0" fontId="47" fillId="0" borderId="42" xfId="0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horizontal="right" vertical="center"/>
    </xf>
    <xf numFmtId="0" fontId="47" fillId="33" borderId="43" xfId="0" applyFont="1" applyFill="1" applyBorder="1" applyAlignment="1">
      <alignment horizontal="center" vertical="center"/>
    </xf>
    <xf numFmtId="0" fontId="47" fillId="33" borderId="38" xfId="388" applyFont="1" applyFill="1" applyBorder="1" applyAlignment="1">
      <alignment horizontal="center" vertical="center"/>
    </xf>
    <xf numFmtId="0" fontId="42" fillId="27" borderId="38" xfId="0" quotePrefix="1" applyFont="1" applyFill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49" fontId="42" fillId="33" borderId="47" xfId="0" applyNumberFormat="1" applyFont="1" applyFill="1" applyBorder="1" applyAlignment="1">
      <alignment vertical="center"/>
    </xf>
    <xf numFmtId="0" fontId="47" fillId="27" borderId="59" xfId="0" applyFont="1" applyFill="1" applyBorder="1" applyAlignment="1">
      <alignment horizontal="left" vertical="center"/>
    </xf>
    <xf numFmtId="0" fontId="47" fillId="33" borderId="47" xfId="388" applyFont="1" applyFill="1" applyBorder="1" applyAlignment="1">
      <alignment horizontal="left" vertical="center"/>
    </xf>
    <xf numFmtId="0" fontId="48" fillId="33" borderId="42" xfId="388" applyFont="1" applyFill="1" applyBorder="1" applyAlignment="1">
      <alignment horizontal="center" vertical="center"/>
    </xf>
    <xf numFmtId="0" fontId="47" fillId="33" borderId="40" xfId="0" applyFont="1" applyFill="1" applyBorder="1" applyAlignment="1">
      <alignment horizontal="left" vertical="center"/>
    </xf>
    <xf numFmtId="0" fontId="47" fillId="33" borderId="55" xfId="0" applyFont="1" applyFill="1" applyBorder="1" applyAlignment="1">
      <alignment horizontal="center" vertical="center"/>
    </xf>
    <xf numFmtId="0" fontId="47" fillId="0" borderId="60" xfId="0" quotePrefix="1" applyFont="1" applyBorder="1" applyAlignment="1">
      <alignment horizontal="center" vertical="center"/>
    </xf>
    <xf numFmtId="0" fontId="49" fillId="0" borderId="43" xfId="388" applyFont="1" applyBorder="1" applyAlignment="1">
      <alignment horizontal="center" vertical="center" wrapText="1"/>
    </xf>
    <xf numFmtId="0" fontId="56" fillId="29" borderId="42" xfId="0" applyFont="1" applyFill="1" applyBorder="1" applyAlignment="1">
      <alignment vertical="center"/>
    </xf>
    <xf numFmtId="0" fontId="48" fillId="33" borderId="42" xfId="388" applyFont="1" applyFill="1" applyBorder="1" applyAlignment="1">
      <alignment horizontal="center" vertical="center" wrapText="1"/>
    </xf>
    <xf numFmtId="0" fontId="47" fillId="0" borderId="37" xfId="0" applyFont="1" applyBorder="1" applyAlignment="1">
      <alignment horizontal="right" vertical="center"/>
    </xf>
    <xf numFmtId="0" fontId="43" fillId="33" borderId="38" xfId="0" applyFont="1" applyFill="1" applyBorder="1" applyAlignment="1">
      <alignment vertical="center"/>
    </xf>
    <xf numFmtId="49" fontId="52" fillId="27" borderId="0" xfId="0" applyNumberFormat="1" applyFont="1" applyFill="1" applyAlignment="1">
      <alignment horizontal="center" vertical="center"/>
    </xf>
    <xf numFmtId="0" fontId="48" fillId="0" borderId="61" xfId="0" applyFont="1" applyBorder="1" applyAlignment="1">
      <alignment horizontal="center" vertical="center"/>
    </xf>
    <xf numFmtId="0" fontId="47" fillId="33" borderId="47" xfId="0" applyFont="1" applyFill="1" applyBorder="1" applyAlignment="1">
      <alignment horizontal="left" vertical="center"/>
    </xf>
    <xf numFmtId="0" fontId="56" fillId="0" borderId="41" xfId="0" applyFont="1" applyBorder="1" applyAlignment="1">
      <alignment vertical="center"/>
    </xf>
    <xf numFmtId="49" fontId="42" fillId="33" borderId="42" xfId="0" applyNumberFormat="1" applyFont="1" applyFill="1" applyBorder="1" applyAlignment="1">
      <alignment vertical="center"/>
    </xf>
    <xf numFmtId="0" fontId="47" fillId="33" borderId="37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8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39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7" fillId="0" borderId="59" xfId="0" applyFont="1" applyBorder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34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8" fillId="0" borderId="34" xfId="388" applyFont="1" applyBorder="1" applyAlignment="1">
      <alignment horizontal="center" vertical="center" wrapText="1"/>
    </xf>
    <xf numFmtId="49" fontId="52" fillId="0" borderId="38" xfId="0" applyNumberFormat="1" applyFont="1" applyBorder="1" applyAlignment="1">
      <alignment horizontal="center" vertical="center"/>
    </xf>
    <xf numFmtId="0" fontId="47" fillId="0" borderId="60" xfId="0" quotePrefix="1" applyFont="1" applyBorder="1" applyAlignment="1">
      <alignment vertical="center"/>
    </xf>
    <xf numFmtId="0" fontId="47" fillId="0" borderId="61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9" fillId="0" borderId="42" xfId="388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6" fillId="0" borderId="39" xfId="0" applyFont="1" applyBorder="1" applyAlignment="1">
      <alignment vertical="center"/>
    </xf>
    <xf numFmtId="0" fontId="48" fillId="0" borderId="39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46" fillId="0" borderId="65" xfId="0" applyFont="1" applyBorder="1" applyAlignment="1">
      <alignment horizontal="right" vertical="center"/>
    </xf>
    <xf numFmtId="0" fontId="47" fillId="0" borderId="57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80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left" vertical="center"/>
    </xf>
    <xf numFmtId="0" fontId="49" fillId="0" borderId="57" xfId="0" quotePrefix="1" applyFont="1" applyBorder="1" applyAlignment="1">
      <alignment horizontal="center" vertical="center"/>
    </xf>
    <xf numFmtId="0" fontId="49" fillId="0" borderId="55" xfId="0" quotePrefix="1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 wrapText="1"/>
    </xf>
    <xf numFmtId="0" fontId="47" fillId="0" borderId="61" xfId="0" applyFont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48" fillId="0" borderId="56" xfId="0" applyFont="1" applyBorder="1" applyAlignment="1">
      <alignment vertical="center"/>
    </xf>
    <xf numFmtId="14" fontId="49" fillId="0" borderId="32" xfId="0" applyNumberFormat="1" applyFont="1" applyBorder="1" applyAlignment="1">
      <alignment horizontal="center" vertical="center" wrapText="1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75" xfId="0" applyFont="1" applyFill="1" applyBorder="1" applyAlignment="1">
      <alignment horizontal="center" vertical="center"/>
    </xf>
    <xf numFmtId="0" fontId="48" fillId="27" borderId="43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7" fillId="31" borderId="52" xfId="0" applyFont="1" applyFill="1" applyBorder="1" applyAlignment="1">
      <alignment horizontal="center" vertical="center"/>
    </xf>
    <xf numFmtId="0" fontId="47" fillId="31" borderId="61" xfId="0" applyFont="1" applyFill="1" applyBorder="1" applyAlignment="1">
      <alignment horizontal="left" vertical="center"/>
    </xf>
    <xf numFmtId="0" fontId="47" fillId="31" borderId="58" xfId="0" applyFont="1" applyFill="1" applyBorder="1" applyAlignment="1">
      <alignment horizontal="left" vertical="center"/>
    </xf>
    <xf numFmtId="0" fontId="47" fillId="31" borderId="39" xfId="0" applyFont="1" applyFill="1" applyBorder="1" applyAlignment="1">
      <alignment horizontal="left" vertical="center"/>
    </xf>
    <xf numFmtId="0" fontId="47" fillId="31" borderId="55" xfId="0" applyFont="1" applyFill="1" applyBorder="1" applyAlignment="1">
      <alignment horizontal="center" vertical="center"/>
    </xf>
    <xf numFmtId="0" fontId="47" fillId="31" borderId="44" xfId="0" quotePrefix="1" applyFont="1" applyFill="1" applyBorder="1" applyAlignment="1">
      <alignment horizontal="left" vertical="center"/>
    </xf>
    <xf numFmtId="0" fontId="42" fillId="31" borderId="55" xfId="0" applyFont="1" applyFill="1" applyBorder="1" applyAlignment="1">
      <alignment horizontal="left" vertical="center"/>
    </xf>
    <xf numFmtId="0" fontId="52" fillId="31" borderId="0" xfId="0" applyFont="1" applyFill="1" applyAlignment="1">
      <alignment horizontal="center" vertical="center"/>
    </xf>
    <xf numFmtId="0" fontId="47" fillId="31" borderId="33" xfId="0" applyFont="1" applyFill="1" applyBorder="1" applyAlignment="1">
      <alignment horizontal="left" vertical="center"/>
    </xf>
    <xf numFmtId="0" fontId="42" fillId="31" borderId="55" xfId="0" applyFont="1" applyFill="1" applyBorder="1" applyAlignment="1">
      <alignment horizontal="center" vertical="center"/>
    </xf>
    <xf numFmtId="0" fontId="47" fillId="31" borderId="37" xfId="0" applyFont="1" applyFill="1" applyBorder="1" applyAlignment="1">
      <alignment horizontal="center" vertical="center"/>
    </xf>
    <xf numFmtId="0" fontId="47" fillId="31" borderId="47" xfId="388" applyFont="1" applyFill="1" applyBorder="1" applyAlignment="1">
      <alignment horizontal="left" vertical="center"/>
    </xf>
    <xf numFmtId="0" fontId="47" fillId="31" borderId="32" xfId="0" applyFont="1" applyFill="1" applyBorder="1" applyAlignment="1">
      <alignment horizontal="center" vertical="center"/>
    </xf>
    <xf numFmtId="0" fontId="47" fillId="31" borderId="31" xfId="0" applyFont="1" applyFill="1" applyBorder="1" applyAlignment="1">
      <alignment horizontal="center" vertical="center"/>
    </xf>
    <xf numFmtId="0" fontId="48" fillId="31" borderId="42" xfId="0" applyFont="1" applyFill="1" applyBorder="1" applyAlignment="1">
      <alignment horizontal="center" vertical="center"/>
    </xf>
    <xf numFmtId="0" fontId="47" fillId="31" borderId="81" xfId="0" applyFont="1" applyFill="1" applyBorder="1" applyAlignment="1">
      <alignment horizontal="center" vertical="center"/>
    </xf>
    <xf numFmtId="0" fontId="47" fillId="31" borderId="0" xfId="0" applyFont="1" applyFill="1" applyAlignment="1">
      <alignment horizontal="center" vertical="center"/>
    </xf>
    <xf numFmtId="0" fontId="47" fillId="34" borderId="47" xfId="0" applyFont="1" applyFill="1" applyBorder="1" applyAlignment="1">
      <alignment horizontal="left" vertical="center"/>
    </xf>
    <xf numFmtId="49" fontId="52" fillId="34" borderId="42" xfId="0" applyNumberFormat="1" applyFont="1" applyFill="1" applyBorder="1" applyAlignment="1">
      <alignment horizontal="center" vertical="center"/>
    </xf>
    <xf numFmtId="0" fontId="47" fillId="34" borderId="42" xfId="0" applyFont="1" applyFill="1" applyBorder="1" applyAlignment="1">
      <alignment horizontal="center" vertical="center"/>
    </xf>
    <xf numFmtId="0" fontId="47" fillId="34" borderId="42" xfId="0" applyFont="1" applyFill="1" applyBorder="1" applyAlignment="1">
      <alignment vertical="center"/>
    </xf>
    <xf numFmtId="49" fontId="52" fillId="34" borderId="38" xfId="0" applyNumberFormat="1" applyFont="1" applyFill="1" applyBorder="1" applyAlignment="1">
      <alignment horizontal="right" vertical="center"/>
    </xf>
    <xf numFmtId="0" fontId="48" fillId="27" borderId="42" xfId="388" quotePrefix="1" applyFont="1" applyFill="1" applyBorder="1" applyAlignment="1">
      <alignment horizontal="center" vertical="center"/>
    </xf>
    <xf numFmtId="0" fontId="49" fillId="27" borderId="38" xfId="0" applyFont="1" applyFill="1" applyBorder="1" applyAlignment="1">
      <alignment horizontal="right" vertical="center"/>
    </xf>
    <xf numFmtId="49" fontId="47" fillId="27" borderId="56" xfId="0" applyNumberFormat="1" applyFont="1" applyFill="1" applyBorder="1" applyAlignment="1">
      <alignment horizontal="left" vertical="center" wrapText="1"/>
    </xf>
    <xf numFmtId="0" fontId="47" fillId="27" borderId="44" xfId="0" applyFont="1" applyFill="1" applyBorder="1" applyAlignment="1">
      <alignment vertical="center"/>
    </xf>
    <xf numFmtId="0" fontId="48" fillId="27" borderId="45" xfId="388" applyFont="1" applyFill="1" applyBorder="1" applyAlignment="1">
      <alignment horizontal="center" vertical="center"/>
    </xf>
    <xf numFmtId="0" fontId="46" fillId="0" borderId="47" xfId="0" applyFont="1" applyBorder="1" applyAlignment="1">
      <alignment vertical="center"/>
    </xf>
    <xf numFmtId="0" fontId="47" fillId="0" borderId="42" xfId="388" applyFont="1" applyBorder="1" applyAlignment="1">
      <alignment horizontal="center" vertical="center" wrapText="1"/>
    </xf>
    <xf numFmtId="49" fontId="47" fillId="0" borderId="57" xfId="0" applyNumberFormat="1" applyFont="1" applyBorder="1" applyAlignment="1">
      <alignment horizontal="center" vertical="center" wrapText="1"/>
    </xf>
    <xf numFmtId="0" fontId="48" fillId="0" borderId="38" xfId="388" applyFont="1" applyBorder="1" applyAlignment="1">
      <alignment horizontal="center" vertical="center" wrapText="1"/>
    </xf>
    <xf numFmtId="0" fontId="71" fillId="0" borderId="38" xfId="388" applyFont="1" applyBorder="1" applyAlignment="1">
      <alignment horizontal="center" vertical="center" wrapText="1"/>
    </xf>
    <xf numFmtId="0" fontId="47" fillId="0" borderId="47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7" fillId="34" borderId="58" xfId="0" applyFont="1" applyFill="1" applyBorder="1" applyAlignment="1">
      <alignment horizontal="left" vertical="center"/>
    </xf>
    <xf numFmtId="0" fontId="48" fillId="0" borderId="47" xfId="0" applyFont="1" applyBorder="1" applyAlignment="1">
      <alignment horizontal="center" vertical="center"/>
    </xf>
    <xf numFmtId="0" fontId="47" fillId="34" borderId="60" xfId="0" applyFont="1" applyFill="1" applyBorder="1" applyAlignment="1">
      <alignment horizontal="center" vertical="center"/>
    </xf>
    <xf numFmtId="0" fontId="47" fillId="34" borderId="37" xfId="0" applyFont="1" applyFill="1" applyBorder="1" applyAlignment="1">
      <alignment horizontal="center" vertical="center"/>
    </xf>
    <xf numFmtId="0" fontId="47" fillId="34" borderId="45" xfId="0" applyFont="1" applyFill="1" applyBorder="1" applyAlignment="1">
      <alignment horizontal="center" vertical="center"/>
    </xf>
    <xf numFmtId="0" fontId="47" fillId="34" borderId="34" xfId="0" applyFont="1" applyFill="1" applyBorder="1" applyAlignment="1">
      <alignment vertical="center"/>
    </xf>
    <xf numFmtId="0" fontId="47" fillId="34" borderId="0" xfId="0" applyFont="1" applyFill="1" applyAlignment="1">
      <alignment horizontal="center" vertical="center"/>
    </xf>
    <xf numFmtId="0" fontId="47" fillId="34" borderId="41" xfId="0" applyFont="1" applyFill="1" applyBorder="1" applyAlignment="1">
      <alignment horizontal="left" vertical="center"/>
    </xf>
    <xf numFmtId="0" fontId="47" fillId="34" borderId="0" xfId="0" applyFont="1" applyFill="1" applyAlignment="1">
      <alignment vertical="center"/>
    </xf>
    <xf numFmtId="0" fontId="47" fillId="34" borderId="46" xfId="0" applyFont="1" applyFill="1" applyBorder="1" applyAlignment="1">
      <alignment horizontal="center" vertical="center"/>
    </xf>
    <xf numFmtId="0" fontId="47" fillId="27" borderId="73" xfId="0" applyFont="1" applyFill="1" applyBorder="1" applyAlignment="1">
      <alignment horizontal="left" vertical="center"/>
    </xf>
    <xf numFmtId="0" fontId="47" fillId="34" borderId="39" xfId="0" applyFont="1" applyFill="1" applyBorder="1" applyAlignment="1">
      <alignment horizontal="center" vertical="center"/>
    </xf>
    <xf numFmtId="0" fontId="49" fillId="27" borderId="41" xfId="388" applyFont="1" applyFill="1" applyBorder="1" applyAlignment="1">
      <alignment horizontal="center" vertical="center" wrapText="1"/>
    </xf>
    <xf numFmtId="0" fontId="47" fillId="34" borderId="40" xfId="0" applyFont="1" applyFill="1" applyBorder="1" applyAlignment="1">
      <alignment vertical="center"/>
    </xf>
    <xf numFmtId="0" fontId="52" fillId="34" borderId="42" xfId="0" applyFont="1" applyFill="1" applyBorder="1" applyAlignment="1">
      <alignment horizontal="center" vertical="center"/>
    </xf>
    <xf numFmtId="0" fontId="42" fillId="34" borderId="42" xfId="0" applyFont="1" applyFill="1" applyBorder="1" applyAlignment="1">
      <alignment vertical="center"/>
    </xf>
    <xf numFmtId="0" fontId="42" fillId="27" borderId="46" xfId="0" quotePrefix="1" applyFont="1" applyFill="1" applyBorder="1" applyAlignment="1">
      <alignment horizontal="left" vertical="center"/>
    </xf>
    <xf numFmtId="0" fontId="47" fillId="27" borderId="44" xfId="388" applyFont="1" applyFill="1" applyBorder="1" applyAlignment="1">
      <alignment horizontal="left" vertical="center"/>
    </xf>
    <xf numFmtId="9" fontId="47" fillId="0" borderId="0" xfId="384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56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41" xfId="0" applyFont="1" applyBorder="1" applyAlignment="1">
      <alignment horizontal="center"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8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47" fillId="0" borderId="59" xfId="0" applyFont="1" applyBorder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4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37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49" fontId="64" fillId="0" borderId="57" xfId="0" applyNumberFormat="1" applyFont="1" applyBorder="1" applyAlignment="1">
      <alignment horizontal="center" vertical="center" wrapText="1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3" xfId="0" quotePrefix="1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69" fillId="0" borderId="42" xfId="0" applyFont="1" applyBorder="1" applyAlignment="1">
      <alignment horizontal="center" vertical="center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49" fontId="56" fillId="0" borderId="57" xfId="388" applyNumberFormat="1" applyFont="1" applyBorder="1" applyAlignment="1">
      <alignment horizontal="center" vertical="center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49" fontId="42" fillId="0" borderId="55" xfId="0" applyNumberFormat="1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9" fillId="0" borderId="42" xfId="388" applyFont="1" applyBorder="1" applyAlignment="1">
      <alignment horizontal="center" vertical="center" wrapText="1"/>
    </xf>
    <xf numFmtId="0" fontId="48" fillId="0" borderId="34" xfId="388" applyFont="1" applyBorder="1" applyAlignment="1">
      <alignment horizontal="center" vertical="center" wrapText="1"/>
    </xf>
    <xf numFmtId="0" fontId="47" fillId="0" borderId="60" xfId="0" quotePrefix="1" applyFont="1" applyBorder="1" applyAlignment="1">
      <alignment vertical="center"/>
    </xf>
    <xf numFmtId="0" fontId="47" fillId="0" borderId="61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40" xfId="0" quotePrefix="1" applyFont="1" applyBorder="1" applyAlignment="1">
      <alignment horizontal="left" vertical="center"/>
    </xf>
    <xf numFmtId="0" fontId="49" fillId="0" borderId="43" xfId="388" applyFont="1" applyBorder="1" applyAlignment="1">
      <alignment horizontal="center" vertical="center" wrapText="1"/>
    </xf>
    <xf numFmtId="0" fontId="44" fillId="0" borderId="38" xfId="0" applyFont="1" applyBorder="1" applyAlignment="1">
      <alignment vertical="center"/>
    </xf>
    <xf numFmtId="0" fontId="47" fillId="0" borderId="59" xfId="0" applyFont="1" applyBorder="1" applyAlignment="1">
      <alignment horizontal="left"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14" fontId="47" fillId="0" borderId="59" xfId="0" applyNumberFormat="1" applyFont="1" applyBorder="1" applyAlignment="1">
      <alignment horizontal="center" vertical="center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7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49" fontId="71" fillId="0" borderId="42" xfId="0" applyNumberFormat="1" applyFont="1" applyBorder="1" applyAlignment="1">
      <alignment horizontal="center" vertical="center"/>
    </xf>
    <xf numFmtId="0" fontId="46" fillId="0" borderId="69" xfId="0" applyFont="1" applyBorder="1" applyAlignment="1">
      <alignment horizontal="right" vertical="center"/>
    </xf>
    <xf numFmtId="0" fontId="46" fillId="0" borderId="65" xfId="0" applyFont="1" applyBorder="1" applyAlignment="1">
      <alignment horizontal="right"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80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left" vertical="center"/>
    </xf>
    <xf numFmtId="0" fontId="49" fillId="0" borderId="57" xfId="0" quotePrefix="1" applyFont="1" applyBorder="1" applyAlignment="1">
      <alignment horizontal="center" vertical="center"/>
    </xf>
    <xf numFmtId="0" fontId="49" fillId="0" borderId="55" xfId="0" quotePrefix="1" applyFont="1" applyBorder="1" applyAlignment="1">
      <alignment horizontal="center" vertical="center"/>
    </xf>
    <xf numFmtId="0" fontId="48" fillId="0" borderId="56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47" fillId="0" borderId="55" xfId="0" applyFont="1" applyBorder="1" applyAlignment="1">
      <alignment horizontal="center" vertical="center" wrapText="1"/>
    </xf>
    <xf numFmtId="14" fontId="49" fillId="0" borderId="32" xfId="0" applyNumberFormat="1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49" fontId="47" fillId="35" borderId="42" xfId="0" applyNumberFormat="1" applyFont="1" applyFill="1" applyBorder="1" applyAlignment="1">
      <alignment horizontal="center" vertical="center" wrapText="1"/>
    </xf>
    <xf numFmtId="49" fontId="42" fillId="35" borderId="55" xfId="0" applyNumberFormat="1" applyFont="1" applyFill="1" applyBorder="1" applyAlignment="1">
      <alignment vertical="center"/>
    </xf>
    <xf numFmtId="49" fontId="56" fillId="35" borderId="57" xfId="388" applyNumberFormat="1" applyFont="1" applyFill="1" applyBorder="1" applyAlignment="1">
      <alignment horizontal="center" vertical="center"/>
    </xf>
    <xf numFmtId="0" fontId="48" fillId="35" borderId="57" xfId="388" applyFont="1" applyFill="1" applyBorder="1" applyAlignment="1">
      <alignment horizontal="center" vertical="center" wrapText="1"/>
    </xf>
    <xf numFmtId="49" fontId="64" fillId="35" borderId="57" xfId="0" applyNumberFormat="1" applyFont="1" applyFill="1" applyBorder="1" applyAlignment="1">
      <alignment horizontal="center" vertical="center" wrapText="1"/>
    </xf>
    <xf numFmtId="0" fontId="47" fillId="35" borderId="56" xfId="0" applyFont="1" applyFill="1" applyBorder="1" applyAlignment="1">
      <alignment horizontal="left" vertical="center"/>
    </xf>
    <xf numFmtId="49" fontId="42" fillId="35" borderId="57" xfId="0" applyNumberFormat="1" applyFont="1" applyFill="1" applyBorder="1" applyAlignment="1">
      <alignment horizontal="center" vertical="center" wrapText="1"/>
    </xf>
    <xf numFmtId="0" fontId="47" fillId="35" borderId="57" xfId="0" applyFont="1" applyFill="1" applyBorder="1" applyAlignment="1">
      <alignment horizontal="center" vertical="center"/>
    </xf>
    <xf numFmtId="49" fontId="71" fillId="35" borderId="42" xfId="0" applyNumberFormat="1" applyFont="1" applyFill="1" applyBorder="1" applyAlignment="1">
      <alignment horizontal="center" vertical="center"/>
    </xf>
    <xf numFmtId="0" fontId="49" fillId="35" borderId="42" xfId="388" applyFont="1" applyFill="1" applyBorder="1" applyAlignment="1">
      <alignment horizontal="center" vertical="center" wrapText="1"/>
    </xf>
    <xf numFmtId="0" fontId="47" fillId="35" borderId="47" xfId="0" applyFont="1" applyFill="1" applyBorder="1" applyAlignment="1">
      <alignment horizontal="left" vertical="center"/>
    </xf>
    <xf numFmtId="49" fontId="47" fillId="35" borderId="42" xfId="0" applyNumberFormat="1" applyFont="1" applyFill="1" applyBorder="1" applyAlignment="1">
      <alignment horizontal="center" vertical="center" wrapText="1" shrinkToFit="1"/>
    </xf>
    <xf numFmtId="0" fontId="47" fillId="35" borderId="42" xfId="388" applyFont="1" applyFill="1" applyBorder="1" applyAlignment="1">
      <alignment horizontal="center" vertical="center" wrapText="1"/>
    </xf>
    <xf numFmtId="49" fontId="42" fillId="35" borderId="42" xfId="0" applyNumberFormat="1" applyFont="1" applyFill="1" applyBorder="1" applyAlignment="1">
      <alignment vertical="center"/>
    </xf>
    <xf numFmtId="0" fontId="47" fillId="35" borderId="47" xfId="0" quotePrefix="1" applyFont="1" applyFill="1" applyBorder="1" applyAlignment="1">
      <alignment vertical="center"/>
    </xf>
    <xf numFmtId="49" fontId="47" fillId="35" borderId="42" xfId="0" applyNumberFormat="1" applyFont="1" applyFill="1" applyBorder="1" applyAlignment="1">
      <alignment horizontal="center" vertical="center"/>
    </xf>
    <xf numFmtId="0" fontId="52" fillId="36" borderId="0" xfId="0" applyFont="1" applyFill="1" applyAlignment="1">
      <alignment horizontal="center" vertical="center"/>
    </xf>
    <xf numFmtId="0" fontId="49" fillId="36" borderId="34" xfId="0" applyFont="1" applyFill="1" applyBorder="1" applyAlignment="1">
      <alignment horizontal="center" vertical="center"/>
    </xf>
    <xf numFmtId="0" fontId="47" fillId="37" borderId="56" xfId="0" applyFont="1" applyFill="1" applyBorder="1" applyAlignment="1">
      <alignment horizontal="left" vertical="center"/>
    </xf>
    <xf numFmtId="0" fontId="47" fillId="37" borderId="57" xfId="0" applyFont="1" applyFill="1" applyBorder="1" applyAlignment="1">
      <alignment horizontal="center" vertical="center"/>
    </xf>
    <xf numFmtId="49" fontId="64" fillId="37" borderId="57" xfId="0" applyNumberFormat="1" applyFont="1" applyFill="1" applyBorder="1" applyAlignment="1">
      <alignment horizontal="center" vertical="center" wrapText="1"/>
    </xf>
    <xf numFmtId="0" fontId="48" fillId="37" borderId="57" xfId="388" applyFont="1" applyFill="1" applyBorder="1" applyAlignment="1">
      <alignment horizontal="center" vertical="center" wrapText="1"/>
    </xf>
    <xf numFmtId="49" fontId="64" fillId="37" borderId="34" xfId="0" applyNumberFormat="1" applyFont="1" applyFill="1" applyBorder="1" applyAlignment="1">
      <alignment horizontal="center" vertical="center" wrapText="1"/>
    </xf>
    <xf numFmtId="49" fontId="42" fillId="37" borderId="57" xfId="0" applyNumberFormat="1" applyFont="1" applyFill="1" applyBorder="1" applyAlignment="1">
      <alignment horizontal="center" vertical="center" wrapText="1"/>
    </xf>
    <xf numFmtId="49" fontId="56" fillId="37" borderId="57" xfId="388" applyNumberFormat="1" applyFont="1" applyFill="1" applyBorder="1" applyAlignment="1">
      <alignment horizontal="center" vertical="center"/>
    </xf>
    <xf numFmtId="49" fontId="42" fillId="37" borderId="55" xfId="0" applyNumberFormat="1" applyFont="1" applyFill="1" applyBorder="1" applyAlignment="1">
      <alignment vertical="center"/>
    </xf>
    <xf numFmtId="49" fontId="71" fillId="37" borderId="42" xfId="0" applyNumberFormat="1" applyFont="1" applyFill="1" applyBorder="1" applyAlignment="1">
      <alignment horizontal="center" vertical="center"/>
    </xf>
    <xf numFmtId="49" fontId="47" fillId="37" borderId="42" xfId="0" applyNumberFormat="1" applyFont="1" applyFill="1" applyBorder="1" applyAlignment="1">
      <alignment horizontal="center" vertical="center" wrapText="1" shrinkToFit="1"/>
    </xf>
    <xf numFmtId="49" fontId="89" fillId="37" borderId="0" xfId="0" applyNumberFormat="1" applyFont="1" applyFill="1" applyAlignment="1">
      <alignment horizontal="left" vertical="center"/>
    </xf>
    <xf numFmtId="49" fontId="52" fillId="37" borderId="0" xfId="0" applyNumberFormat="1" applyFont="1" applyFill="1" applyAlignment="1">
      <alignment horizontal="center" vertical="center"/>
    </xf>
    <xf numFmtId="49" fontId="47" fillId="37" borderId="0" xfId="0" applyNumberFormat="1" applyFont="1" applyFill="1" applyAlignment="1">
      <alignment horizontal="left" vertical="center"/>
    </xf>
    <xf numFmtId="49" fontId="52" fillId="37" borderId="38" xfId="0" applyNumberFormat="1" applyFont="1" applyFill="1" applyBorder="1" applyAlignment="1">
      <alignment horizontal="center" vertical="center"/>
    </xf>
    <xf numFmtId="0" fontId="46" fillId="37" borderId="47" xfId="0" applyFont="1" applyFill="1" applyBorder="1" applyAlignment="1">
      <alignment vertical="center"/>
    </xf>
    <xf numFmtId="0" fontId="47" fillId="37" borderId="37" xfId="0" applyFont="1" applyFill="1" applyBorder="1" applyAlignment="1">
      <alignment horizontal="center" vertical="center"/>
    </xf>
    <xf numFmtId="0" fontId="48" fillId="37" borderId="0" xfId="0" applyFont="1" applyFill="1" applyAlignment="1">
      <alignment horizontal="center" vertical="center"/>
    </xf>
    <xf numFmtId="0" fontId="47" fillId="37" borderId="39" xfId="0" applyFont="1" applyFill="1" applyBorder="1" applyAlignment="1">
      <alignment vertical="center"/>
    </xf>
    <xf numFmtId="0" fontId="42" fillId="37" borderId="55" xfId="0" applyFont="1" applyFill="1" applyBorder="1" applyAlignment="1">
      <alignment horizontal="center" vertical="center"/>
    </xf>
    <xf numFmtId="0" fontId="47" fillId="37" borderId="33" xfId="0" applyFont="1" applyFill="1" applyBorder="1" applyAlignment="1">
      <alignment horizontal="left" vertical="center"/>
    </xf>
    <xf numFmtId="0" fontId="52" fillId="37" borderId="34" xfId="0" applyFont="1" applyFill="1" applyBorder="1" applyAlignment="1">
      <alignment horizontal="center" vertical="center"/>
    </xf>
    <xf numFmtId="49" fontId="42" fillId="37" borderId="38" xfId="0" applyNumberFormat="1" applyFont="1" applyFill="1" applyBorder="1" applyAlignment="1">
      <alignment vertical="center"/>
    </xf>
    <xf numFmtId="0" fontId="47" fillId="37" borderId="47" xfId="0" quotePrefix="1" applyFont="1" applyFill="1" applyBorder="1" applyAlignment="1">
      <alignment vertical="center"/>
    </xf>
    <xf numFmtId="49" fontId="47" fillId="37" borderId="42" xfId="0" applyNumberFormat="1" applyFont="1" applyFill="1" applyBorder="1" applyAlignment="1">
      <alignment horizontal="center" vertical="center"/>
    </xf>
    <xf numFmtId="0" fontId="47" fillId="38" borderId="38" xfId="0" applyFont="1" applyFill="1" applyBorder="1" applyAlignment="1">
      <alignment horizontal="center" vertical="center"/>
    </xf>
    <xf numFmtId="0" fontId="47" fillId="38" borderId="42" xfId="388" applyFont="1" applyFill="1" applyBorder="1" applyAlignment="1">
      <alignment horizontal="center" vertical="center" wrapText="1"/>
    </xf>
    <xf numFmtId="0" fontId="47" fillId="38" borderId="42" xfId="0" applyFont="1" applyFill="1" applyBorder="1" applyAlignment="1">
      <alignment horizontal="left" vertical="center"/>
    </xf>
    <xf numFmtId="49" fontId="47" fillId="38" borderId="38" xfId="0" applyNumberFormat="1" applyFont="1" applyFill="1" applyBorder="1" applyAlignment="1">
      <alignment horizontal="center" vertical="center" wrapText="1"/>
    </xf>
    <xf numFmtId="49" fontId="47" fillId="38" borderId="42" xfId="0" applyNumberFormat="1" applyFont="1" applyFill="1" applyBorder="1" applyAlignment="1">
      <alignment horizontal="center" vertical="center" wrapText="1" shrinkToFit="1"/>
    </xf>
    <xf numFmtId="49" fontId="47" fillId="38" borderId="42" xfId="0" applyNumberFormat="1" applyFont="1" applyFill="1" applyBorder="1" applyAlignment="1">
      <alignment vertical="center" shrinkToFit="1"/>
    </xf>
    <xf numFmtId="49" fontId="47" fillId="38" borderId="42" xfId="0" applyNumberFormat="1" applyFont="1" applyFill="1" applyBorder="1" applyAlignment="1">
      <alignment horizontal="center" vertical="center" shrinkToFit="1"/>
    </xf>
    <xf numFmtId="49" fontId="71" fillId="38" borderId="42" xfId="0" applyNumberFormat="1" applyFont="1" applyFill="1" applyBorder="1" applyAlignment="1">
      <alignment horizontal="center" vertical="center"/>
    </xf>
    <xf numFmtId="49" fontId="71" fillId="38" borderId="42" xfId="0" applyNumberFormat="1" applyFont="1" applyFill="1" applyBorder="1" applyAlignment="1">
      <alignment horizontal="center" vertical="center" wrapText="1"/>
    </xf>
    <xf numFmtId="0" fontId="70" fillId="38" borderId="42" xfId="388" applyFont="1" applyFill="1" applyBorder="1" applyAlignment="1">
      <alignment horizontal="center" vertical="center" wrapText="1"/>
    </xf>
    <xf numFmtId="0" fontId="47" fillId="38" borderId="47" xfId="388" applyFont="1" applyFill="1" applyBorder="1" applyAlignment="1">
      <alignment horizontal="left" vertical="center"/>
    </xf>
    <xf numFmtId="0" fontId="47" fillId="38" borderId="38" xfId="388" applyFont="1" applyFill="1" applyBorder="1" applyAlignment="1">
      <alignment horizontal="center" vertical="center"/>
    </xf>
    <xf numFmtId="0" fontId="90" fillId="38" borderId="42" xfId="388" applyFont="1" applyFill="1" applyBorder="1" applyAlignment="1">
      <alignment horizontal="right" vertical="center"/>
    </xf>
    <xf numFmtId="0" fontId="47" fillId="38" borderId="47" xfId="0" quotePrefix="1" applyFont="1" applyFill="1" applyBorder="1" applyAlignment="1">
      <alignment horizontal="left" vertical="center"/>
    </xf>
    <xf numFmtId="49" fontId="52" fillId="38" borderId="38" xfId="0" applyNumberFormat="1" applyFont="1" applyFill="1" applyBorder="1" applyAlignment="1">
      <alignment horizontal="center" vertical="center"/>
    </xf>
    <xf numFmtId="0" fontId="42" fillId="38" borderId="38" xfId="0" applyFont="1" applyFill="1" applyBorder="1" applyAlignment="1">
      <alignment horizontal="center" vertical="center"/>
    </xf>
    <xf numFmtId="0" fontId="47" fillId="38" borderId="47" xfId="0" applyFont="1" applyFill="1" applyBorder="1" applyAlignment="1">
      <alignment horizontal="left" vertical="center"/>
    </xf>
    <xf numFmtId="0" fontId="69" fillId="38" borderId="42" xfId="0" applyFont="1" applyFill="1" applyBorder="1" applyAlignment="1">
      <alignment horizontal="center" vertical="center"/>
    </xf>
    <xf numFmtId="49" fontId="47" fillId="38" borderId="38" xfId="0" applyNumberFormat="1" applyFont="1" applyFill="1" applyBorder="1" applyAlignment="1">
      <alignment horizontal="center" vertical="center" shrinkToFit="1"/>
    </xf>
    <xf numFmtId="0" fontId="47" fillId="38" borderId="47" xfId="0" quotePrefix="1" applyFont="1" applyFill="1" applyBorder="1" applyAlignment="1">
      <alignment vertical="center"/>
    </xf>
    <xf numFmtId="0" fontId="47" fillId="38" borderId="57" xfId="0" applyFont="1" applyFill="1" applyBorder="1" applyAlignment="1">
      <alignment horizontal="center" vertical="center"/>
    </xf>
    <xf numFmtId="0" fontId="48" fillId="38" borderId="42" xfId="0" applyFont="1" applyFill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8" fillId="27" borderId="41" xfId="0" applyFont="1" applyFill="1" applyBorder="1" applyAlignment="1">
      <alignment horizontal="center" vertical="center"/>
    </xf>
    <xf numFmtId="0" fontId="48" fillId="27" borderId="43" xfId="0" applyFont="1" applyFill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9" xfId="0" applyFont="1" applyBorder="1" applyAlignment="1">
      <alignment horizontal="right" vertical="center"/>
    </xf>
    <xf numFmtId="0" fontId="46" fillId="27" borderId="32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4" xfId="0" applyFont="1" applyFill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9" fillId="29" borderId="41" xfId="0" applyFont="1" applyFill="1" applyBorder="1" applyAlignment="1">
      <alignment horizontal="center" vertical="center"/>
    </xf>
    <xf numFmtId="0" fontId="47" fillId="29" borderId="34" xfId="0" applyFont="1" applyFill="1" applyBorder="1" applyAlignment="1">
      <alignment horizontal="center" vertical="center"/>
    </xf>
    <xf numFmtId="0" fontId="47" fillId="29" borderId="41" xfId="0" applyFont="1" applyFill="1" applyBorder="1" applyAlignment="1">
      <alignment horizontal="center" vertical="center" wrapText="1"/>
    </xf>
    <xf numFmtId="0" fontId="47" fillId="29" borderId="34" xfId="0" applyFont="1" applyFill="1" applyBorder="1" applyAlignment="1">
      <alignment horizontal="center" vertical="center" wrapText="1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2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horizontal="center" vertical="center" wrapText="1"/>
    </xf>
    <xf numFmtId="0" fontId="47" fillId="0" borderId="43" xfId="0" applyFont="1" applyBorder="1" applyAlignment="1">
      <alignment horizontal="center" vertical="center"/>
    </xf>
    <xf numFmtId="0" fontId="46" fillId="27" borderId="75" xfId="0" applyFont="1" applyFill="1" applyBorder="1" applyAlignment="1">
      <alignment horizontal="center" vertical="center"/>
    </xf>
    <xf numFmtId="0" fontId="47" fillId="27" borderId="76" xfId="0" applyFont="1" applyFill="1" applyBorder="1" applyAlignment="1">
      <alignment vertical="center"/>
    </xf>
    <xf numFmtId="0" fontId="47" fillId="29" borderId="57" xfId="0" quotePrefix="1" applyFont="1" applyFill="1" applyBorder="1" applyAlignment="1">
      <alignment horizontal="center" vertical="center" wrapText="1"/>
    </xf>
    <xf numFmtId="0" fontId="49" fillId="33" borderId="41" xfId="0" applyFont="1" applyFill="1" applyBorder="1" applyAlignment="1">
      <alignment horizontal="center" vertical="center"/>
    </xf>
    <xf numFmtId="0" fontId="49" fillId="33" borderId="0" xfId="0" applyFont="1" applyFill="1" applyAlignment="1">
      <alignment horizontal="center" vertical="center"/>
    </xf>
    <xf numFmtId="0" fontId="47" fillId="33" borderId="41" xfId="0" applyFont="1" applyFill="1" applyBorder="1" applyAlignment="1">
      <alignment horizontal="center" vertical="center" wrapText="1"/>
    </xf>
    <xf numFmtId="0" fontId="47" fillId="33" borderId="0" xfId="0" applyFont="1" applyFill="1" applyAlignment="1">
      <alignment horizontal="center" vertical="center" wrapText="1"/>
    </xf>
    <xf numFmtId="0" fontId="49" fillId="0" borderId="41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56" fillId="33" borderId="41" xfId="0" applyFont="1" applyFill="1" applyBorder="1" applyAlignment="1">
      <alignment horizontal="center" vertical="center"/>
    </xf>
    <xf numFmtId="0" fontId="56" fillId="33" borderId="43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/>
    </xf>
    <xf numFmtId="0" fontId="48" fillId="0" borderId="40" xfId="0" applyFont="1" applyBorder="1" applyAlignment="1">
      <alignment horizontal="center" vertical="center"/>
    </xf>
    <xf numFmtId="0" fontId="52" fillId="27" borderId="4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52" fillId="27" borderId="43" xfId="0" applyFont="1" applyFill="1" applyBorder="1" applyAlignment="1">
      <alignment horizontal="center" vertical="center"/>
    </xf>
    <xf numFmtId="0" fontId="49" fillId="0" borderId="57" xfId="0" quotePrefix="1" applyFont="1" applyBorder="1" applyAlignment="1">
      <alignment horizontal="center" vertical="center" wrapText="1"/>
    </xf>
    <xf numFmtId="0" fontId="91" fillId="38" borderId="42" xfId="0" applyFont="1" applyFill="1" applyBorder="1" applyAlignment="1">
      <alignment horizontal="center" vertical="center" wrapText="1"/>
    </xf>
    <xf numFmtId="0" fontId="60" fillId="38" borderId="42" xfId="0" applyFont="1" applyFill="1" applyBorder="1" applyAlignment="1">
      <alignment horizontal="center" vertical="center" wrapText="1"/>
    </xf>
    <xf numFmtId="49" fontId="47" fillId="39" borderId="38" xfId="0" applyNumberFormat="1" applyFont="1" applyFill="1" applyBorder="1" applyAlignment="1">
      <alignment horizontal="center" vertical="center" shrinkToFit="1"/>
    </xf>
    <xf numFmtId="0" fontId="47" fillId="39" borderId="37" xfId="0" applyFont="1" applyFill="1" applyBorder="1" applyAlignment="1">
      <alignment horizontal="right" vertical="center"/>
    </xf>
    <xf numFmtId="0" fontId="89" fillId="39" borderId="38" xfId="0" applyFont="1" applyFill="1" applyBorder="1" applyAlignment="1">
      <alignment horizontal="center" vertical="center" wrapText="1"/>
    </xf>
    <xf numFmtId="0" fontId="89" fillId="39" borderId="42" xfId="0" applyFont="1" applyFill="1" applyBorder="1" applyAlignment="1">
      <alignment horizontal="center" vertical="center" wrapText="1"/>
    </xf>
    <xf numFmtId="0" fontId="47" fillId="39" borderId="46" xfId="0" applyFont="1" applyFill="1" applyBorder="1" applyAlignment="1">
      <alignment horizontal="center" vertical="center"/>
    </xf>
    <xf numFmtId="0" fontId="47" fillId="39" borderId="45" xfId="0" applyFont="1" applyFill="1" applyBorder="1" applyAlignment="1">
      <alignment horizontal="center" vertical="center"/>
    </xf>
    <xf numFmtId="0" fontId="48" fillId="39" borderId="43" xfId="0" applyFont="1" applyFill="1" applyBorder="1" applyAlignment="1">
      <alignment horizontal="center" vertical="center"/>
    </xf>
    <xf numFmtId="0" fontId="48" fillId="39" borderId="41" xfId="0" applyFont="1" applyFill="1" applyBorder="1" applyAlignment="1">
      <alignment horizontal="center" vertical="center"/>
    </xf>
    <xf numFmtId="0" fontId="47" fillId="39" borderId="41" xfId="0" applyFont="1" applyFill="1" applyBorder="1" applyAlignment="1">
      <alignment horizontal="left" vertical="center"/>
    </xf>
    <xf numFmtId="49" fontId="71" fillId="39" borderId="47" xfId="0" applyNumberFormat="1" applyFont="1" applyFill="1" applyBorder="1" applyAlignment="1">
      <alignment horizontal="left" vertical="center" wrapText="1"/>
    </xf>
    <xf numFmtId="0" fontId="47" fillId="39" borderId="39" xfId="0" applyFont="1" applyFill="1" applyBorder="1" applyAlignment="1">
      <alignment horizontal="left" vertical="center"/>
    </xf>
    <xf numFmtId="49" fontId="71" fillId="39" borderId="42" xfId="0" applyNumberFormat="1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32268C72-033F-400E-9738-BB1898E2E54F}"/>
    <cellStyle name="60% - Accent1 3" xfId="128" xr:uid="{00000000-0005-0000-0000-00007F000000}"/>
    <cellStyle name="60% - Accent1 3 2" xfId="390" xr:uid="{3C484B49-7283-4D42-BC91-F17A7A1DA15B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FAE84FDD-BE6C-44B0-9CA6-FA33EB98D8D2}"/>
    <cellStyle name="60% - Accent2 3" xfId="136" xr:uid="{00000000-0005-0000-0000-000087000000}"/>
    <cellStyle name="60% - Accent2 3 2" xfId="392" xr:uid="{23502539-D3ED-460B-AEE0-6CE65D658813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78D999FD-6872-4560-BE6B-F51B13AFAADA}"/>
    <cellStyle name="60% - Accent3 3" xfId="144" xr:uid="{00000000-0005-0000-0000-00008F000000}"/>
    <cellStyle name="60% - Accent3 3 2" xfId="394" xr:uid="{1DAEA4BB-DB11-4FC2-B66E-7D837992F12A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B4263A77-55A1-46F9-AA23-473EACBF3CEF}"/>
    <cellStyle name="60% - Accent4 3" xfId="152" xr:uid="{00000000-0005-0000-0000-000097000000}"/>
    <cellStyle name="60% - Accent4 3 2" xfId="396" xr:uid="{A90D5852-A565-4D93-B007-EB8E823A92BC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EDDE3544-53DD-4688-9171-F60CBB5497B5}"/>
    <cellStyle name="60% - Accent5 3" xfId="160" xr:uid="{00000000-0005-0000-0000-00009F000000}"/>
    <cellStyle name="60% - Accent5 3 2" xfId="398" xr:uid="{1915EA06-72E1-4AC4-A982-19ACA83C8F5E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A6635FE3-54AD-4B6A-A8B4-8E9D8234BE7D}"/>
    <cellStyle name="60% - Accent6 3" xfId="168" xr:uid="{00000000-0005-0000-0000-0000A7000000}"/>
    <cellStyle name="60% - Accent6 3 2" xfId="400" xr:uid="{F283045E-A265-4728-AF89-BDD767FBE5B3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7D89B44A-05A6-4F88-8FA6-A8D3BEE73F89}"/>
    <cellStyle name="Accent1 3" xfId="176" xr:uid="{00000000-0005-0000-0000-0000AF000000}"/>
    <cellStyle name="Accent1 3 2" xfId="402" xr:uid="{DA2DC23C-7166-4008-9582-104A6F7ABE83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7255384F-870F-44AF-8996-79286EE2FD98}"/>
    <cellStyle name="Accent2 3" xfId="184" xr:uid="{00000000-0005-0000-0000-0000B7000000}"/>
    <cellStyle name="Accent2 3 2" xfId="404" xr:uid="{D66022FA-CEE2-4F8C-A412-B9B009F1493A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B20C33DC-DD25-4E0F-B259-84F3E61E484C}"/>
    <cellStyle name="Accent3 3" xfId="192" xr:uid="{00000000-0005-0000-0000-0000BF000000}"/>
    <cellStyle name="Accent3 3 2" xfId="406" xr:uid="{D0750814-532F-49C1-B376-CEFD41729FBF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DEF3770E-3639-4F50-81B4-B47B0A8996AA}"/>
    <cellStyle name="Accent4 3" xfId="200" xr:uid="{00000000-0005-0000-0000-0000C7000000}"/>
    <cellStyle name="Accent4 3 2" xfId="408" xr:uid="{2260B335-4EE3-4913-AA0D-8FAE04D2FDE2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12D68CCB-669F-430D-BBA0-24F2037A5876}"/>
    <cellStyle name="Accent5 3" xfId="208" xr:uid="{00000000-0005-0000-0000-0000CF000000}"/>
    <cellStyle name="Accent5 3 2" xfId="410" xr:uid="{4930C55A-FC82-4475-95BF-BB48C3ACC022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1B66DE98-29A8-4156-A87F-9F226E4C4144}"/>
    <cellStyle name="Accent6 3" xfId="216" xr:uid="{00000000-0005-0000-0000-0000D7000000}"/>
    <cellStyle name="Accent6 3 2" xfId="412" xr:uid="{494958B2-6ACA-4D63-B40B-AA9AF8BFC53A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314F7D5A-6BFD-4469-9CF4-BC04DECFD605}"/>
    <cellStyle name="Bad 3" xfId="224" xr:uid="{00000000-0005-0000-0000-0000DF000000}"/>
    <cellStyle name="Bad 3 2" xfId="414" xr:uid="{A7CB88E3-0B88-4439-B4A4-540284971B30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0011391C-639F-4ECF-869C-C1DB4234B07E}"/>
    <cellStyle name="Calculation 3" xfId="232" xr:uid="{00000000-0005-0000-0000-0000E7000000}"/>
    <cellStyle name="Calculation 3 2" xfId="416" xr:uid="{6AE4C8C3-BB4F-4E1C-A228-F262EC4AB7EB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1EC878B8-20DC-42D7-A47B-1D81C2E4DE82}"/>
    <cellStyle name="Check Cell 3" xfId="240" xr:uid="{00000000-0005-0000-0000-0000EF000000}"/>
    <cellStyle name="Check Cell 3 2" xfId="418" xr:uid="{A7FAC160-BA6B-40A1-82DD-33A42D8AC2D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B297A78F-CE65-43F5-9CB5-8C175E7BE8F4}"/>
    <cellStyle name="Explanatory Text 3" xfId="251" xr:uid="{00000000-0005-0000-0000-0000FA000000}"/>
    <cellStyle name="Explanatory Text 3 2" xfId="420" xr:uid="{D248F020-3D3E-4E73-B115-61DD54E48BF3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4F67D723-E193-4449-91B7-7B9CDB381E7D}"/>
    <cellStyle name="Good 3" xfId="259" xr:uid="{00000000-0005-0000-0000-000002010000}"/>
    <cellStyle name="Good 3 2" xfId="422" xr:uid="{06027E4E-87A4-4F14-86E3-2A04DEBB244A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974DC24C-5FF9-4124-A19F-85E6469BA074}"/>
    <cellStyle name="Heading 1 3" xfId="267" xr:uid="{00000000-0005-0000-0000-00000A010000}"/>
    <cellStyle name="Heading 1 3 2" xfId="424" xr:uid="{962DD47F-6F08-4888-B2B6-804E0351DE0F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D74369A7-5E96-4A20-8D22-673BF57A2644}"/>
    <cellStyle name="Heading 2 3" xfId="275" xr:uid="{00000000-0005-0000-0000-000012010000}"/>
    <cellStyle name="Heading 2 3 2" xfId="426" xr:uid="{65583464-9CAD-4DF2-8F4E-3C21639AD8FC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17CF3EA0-8D2A-4947-A553-DB506A02D716}"/>
    <cellStyle name="Heading 3 3" xfId="283" xr:uid="{00000000-0005-0000-0000-00001A010000}"/>
    <cellStyle name="Heading 3 3 2" xfId="428" xr:uid="{F04134CA-9210-422F-BEF0-FF6304DFCE76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7614218B-9405-43CC-A686-328E8F5FC516}"/>
    <cellStyle name="Heading 4 3" xfId="291" xr:uid="{00000000-0005-0000-0000-000022010000}"/>
    <cellStyle name="Heading 4 3 2" xfId="430" xr:uid="{1279005B-26D1-49D0-9B12-CC3D6CA0A9FF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C4465844-8229-4775-AFE8-F7BC0622A338}"/>
    <cellStyle name="Input 3" xfId="300" xr:uid="{00000000-0005-0000-0000-00002B010000}"/>
    <cellStyle name="Input 3 2" xfId="432" xr:uid="{C334BE80-3351-417D-8470-BBB3FB6D3D8D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C824790B-5700-4446-A864-9015AAA5F78E}"/>
    <cellStyle name="Linked Cell 3" xfId="308" xr:uid="{00000000-0005-0000-0000-000033010000}"/>
    <cellStyle name="Linked Cell 3 2" xfId="434" xr:uid="{57782698-E1E3-4CBD-B3E4-25C546D3E423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666A6769-5171-4A6A-85CC-725B03680080}"/>
    <cellStyle name="Neutral 3" xfId="316" xr:uid="{00000000-0005-0000-0000-00003B010000}"/>
    <cellStyle name="Neutral 3 2" xfId="436" xr:uid="{B8F25FB8-DE2D-4205-89A6-1AA9AB958D72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F9BA9CC6-EA39-44ED-9349-D54B94A2FE40}"/>
    <cellStyle name="Output 3" xfId="354" xr:uid="{00000000-0005-0000-0000-000061010000}"/>
    <cellStyle name="Output 3 2" xfId="438" xr:uid="{7B20D13E-5B65-4EDE-97DA-F31211A79519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FD3CC8B8-9AEE-4662-8D23-3AA4851D2415}"/>
    <cellStyle name="Title 3" xfId="365" xr:uid="{00000000-0005-0000-0000-00006C010000}"/>
    <cellStyle name="Title 3 2" xfId="440" xr:uid="{DE49F6E3-A062-4A61-8D6D-54BAC19E2FAD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DA635013-A77F-498E-99E9-1D863089DD98}"/>
    <cellStyle name="Total 3" xfId="373" xr:uid="{00000000-0005-0000-0000-000074010000}"/>
    <cellStyle name="Total 3 2" xfId="442" xr:uid="{0958C9B6-3730-4CB2-914D-6BDD80D3D356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10EBEE96-6963-4F87-98AC-2FFAE0A9B036}"/>
    <cellStyle name="Warning Text 3" xfId="381" xr:uid="{00000000-0005-0000-0000-00007C010000}"/>
    <cellStyle name="Warning Text 3 2" xfId="444" xr:uid="{62CE1FA9-F877-4DF0-9B22-1251722CF6B7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CC0099"/>
      <color rgb="FF00FFFF"/>
      <color rgb="FFCC9900"/>
      <color rgb="FFFFCCFF"/>
      <color rgb="FFFFCC99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zoomScale="70" zoomScaleNormal="70" zoomScaleSheetLayoutView="70" workbookViewId="0">
      <pane xSplit="1" ySplit="4" topLeftCell="B86" activePane="bottomRight" state="frozen"/>
      <selection pane="topRight" activeCell="B1" sqref="B1"/>
      <selection pane="bottomLeft" activeCell="A5" sqref="A5"/>
      <selection pane="bottomRight" activeCell="F90" sqref="F90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2"/>
      <c r="B1" s="3"/>
      <c r="C1" s="1321" t="s">
        <v>155</v>
      </c>
      <c r="D1" s="1321"/>
      <c r="E1" s="1321"/>
      <c r="F1" s="1321"/>
      <c r="G1" s="1321"/>
      <c r="H1" s="3"/>
      <c r="I1" s="3"/>
    </row>
    <row r="2" spans="1:9" ht="17" customHeight="1" thickBot="1">
      <c r="A2" s="5" t="s">
        <v>115</v>
      </c>
      <c r="B2" s="6"/>
      <c r="C2" s="6"/>
      <c r="D2" s="1" t="s">
        <v>18</v>
      </c>
      <c r="E2" s="1"/>
      <c r="F2" s="7"/>
      <c r="G2" s="7"/>
      <c r="H2" s="1322" t="s">
        <v>116</v>
      </c>
      <c r="I2" s="132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45537</v>
      </c>
      <c r="C4" s="12">
        <f t="shared" ref="C4:H4" si="0">SUM(B4+1)</f>
        <v>45538</v>
      </c>
      <c r="D4" s="13">
        <f t="shared" si="0"/>
        <v>45539</v>
      </c>
      <c r="E4" s="13">
        <f t="shared" si="0"/>
        <v>45540</v>
      </c>
      <c r="F4" s="13">
        <f t="shared" si="0"/>
        <v>45541</v>
      </c>
      <c r="G4" s="13">
        <f t="shared" si="0"/>
        <v>45542</v>
      </c>
      <c r="H4" s="13">
        <f t="shared" si="0"/>
        <v>45543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1315" t="s">
        <v>73</v>
      </c>
      <c r="E6" s="1316"/>
      <c r="F6" s="1319" t="s">
        <v>65</v>
      </c>
      <c r="G6" s="1320"/>
      <c r="H6" s="26" t="s">
        <v>17</v>
      </c>
      <c r="I6" s="27"/>
    </row>
    <row r="7" spans="1:9" ht="17" customHeight="1">
      <c r="A7" s="28">
        <v>30</v>
      </c>
      <c r="B7" s="29" t="str">
        <f>LEFT($H$64,5) &amp; " # " &amp; VALUE(RIGHT($H$64,2)-1)</f>
        <v>財經透視  # 35</v>
      </c>
      <c r="C7" s="30" t="str">
        <f>B27</f>
        <v>新聞掏寶  # 213</v>
      </c>
      <c r="D7" s="31" t="str">
        <f>C57</f>
        <v># 9</v>
      </c>
      <c r="E7" s="32" t="str">
        <f>"# " &amp; VALUE(RIGHT(D7,2)+1)</f>
        <v># 10</v>
      </c>
      <c r="F7" s="31" t="str">
        <f>E57</f>
        <v># 11</v>
      </c>
      <c r="G7" s="30" t="str">
        <f>F57</f>
        <v># 12</v>
      </c>
      <c r="H7" s="33" t="str">
        <f>D71</f>
        <v>玲玲友情報 # 17</v>
      </c>
      <c r="I7" s="34">
        <v>30</v>
      </c>
    </row>
    <row r="8" spans="1:9" ht="17" customHeight="1">
      <c r="A8" s="35"/>
      <c r="B8" s="36" t="s">
        <v>17</v>
      </c>
      <c r="C8" s="37"/>
      <c r="D8" s="37"/>
      <c r="E8" s="38" t="str">
        <f>$E$73</f>
        <v>東張西望  Scoop 2024</v>
      </c>
      <c r="F8" s="37"/>
      <c r="G8" s="37"/>
      <c r="H8" s="37"/>
      <c r="I8" s="39"/>
    </row>
    <row r="9" spans="1:9" s="21" customFormat="1" ht="17" customHeight="1" thickBot="1">
      <c r="A9" s="11" t="s">
        <v>0</v>
      </c>
      <c r="B9" s="40" t="str">
        <f>"# " &amp; VALUE(RIGHT(B74,3)-1)</f>
        <v># 237</v>
      </c>
      <c r="C9" s="41" t="str">
        <f>B74</f>
        <v># 238</v>
      </c>
      <c r="D9" s="41" t="str">
        <f t="shared" ref="D9:H9" si="1">C74</f>
        <v># 239</v>
      </c>
      <c r="E9" s="41" t="str">
        <f t="shared" si="1"/>
        <v># 240</v>
      </c>
      <c r="F9" s="41" t="str">
        <f t="shared" si="1"/>
        <v># 241</v>
      </c>
      <c r="G9" s="41" t="str">
        <f t="shared" si="1"/>
        <v># 242</v>
      </c>
      <c r="H9" s="41" t="str">
        <f t="shared" si="1"/>
        <v># 243</v>
      </c>
      <c r="I9" s="42" t="s">
        <v>0</v>
      </c>
    </row>
    <row r="10" spans="1:9" ht="17" customHeight="1">
      <c r="A10" s="43"/>
      <c r="B10" s="210"/>
      <c r="C10" s="211"/>
      <c r="D10" s="211"/>
      <c r="E10" s="211"/>
      <c r="F10" s="212"/>
      <c r="G10" s="210"/>
      <c r="H10" s="213"/>
      <c r="I10" s="27"/>
    </row>
    <row r="11" spans="1:9" ht="17" customHeight="1">
      <c r="A11" s="28">
        <v>30</v>
      </c>
      <c r="B11" s="1323" t="s">
        <v>107</v>
      </c>
      <c r="C11" s="1324"/>
      <c r="D11" s="1324"/>
      <c r="E11" s="1324"/>
      <c r="F11" s="1325"/>
      <c r="G11" s="1323" t="s">
        <v>31</v>
      </c>
      <c r="H11" s="1326"/>
      <c r="I11" s="34">
        <v>30</v>
      </c>
    </row>
    <row r="12" spans="1:9" ht="17" customHeight="1">
      <c r="A12" s="44"/>
      <c r="B12" s="217"/>
      <c r="C12" s="214"/>
      <c r="D12" s="218"/>
      <c r="E12" s="214"/>
      <c r="F12" s="215"/>
      <c r="G12" s="217"/>
      <c r="H12" s="219"/>
      <c r="I12" s="39"/>
    </row>
    <row r="13" spans="1:9" s="21" customFormat="1" ht="17" customHeight="1" thickBot="1">
      <c r="A13" s="45" t="s">
        <v>1</v>
      </c>
      <c r="B13" s="220"/>
      <c r="C13" s="221"/>
      <c r="D13" s="222"/>
      <c r="E13" s="222"/>
      <c r="F13" s="223"/>
      <c r="G13" s="224"/>
      <c r="H13" s="225"/>
      <c r="I13" s="42" t="s">
        <v>1</v>
      </c>
    </row>
    <row r="14" spans="1:9" ht="17" customHeight="1">
      <c r="A14" s="46"/>
      <c r="B14" s="47">
        <v>800164256</v>
      </c>
      <c r="C14" s="47"/>
      <c r="D14" s="47"/>
      <c r="E14" s="48"/>
      <c r="F14" s="49"/>
      <c r="G14" s="50" t="s">
        <v>58</v>
      </c>
      <c r="H14" s="47"/>
      <c r="I14" s="51"/>
    </row>
    <row r="15" spans="1:9" ht="17" customHeight="1">
      <c r="A15" s="52" t="s">
        <v>2</v>
      </c>
      <c r="B15" s="53"/>
      <c r="C15" s="54"/>
      <c r="D15" s="55" t="s">
        <v>78</v>
      </c>
      <c r="E15" s="56"/>
      <c r="F15" s="57"/>
      <c r="G15" s="1327" t="s">
        <v>59</v>
      </c>
      <c r="H15" s="1328"/>
      <c r="I15" s="60" t="s">
        <v>2</v>
      </c>
    </row>
    <row r="16" spans="1:9" ht="17" customHeight="1">
      <c r="A16" s="61"/>
      <c r="B16" s="40" t="s">
        <v>100</v>
      </c>
      <c r="C16" s="62" t="str">
        <f t="shared" ref="C16:D16" si="2">"# " &amp; VALUE(RIGHT(B16,2)+1)</f>
        <v># 18</v>
      </c>
      <c r="D16" s="62" t="str">
        <f t="shared" si="2"/>
        <v># 19</v>
      </c>
      <c r="E16" s="62" t="str">
        <f t="shared" ref="E16:F16" si="3">"# " &amp; VALUE(RIGHT(D16,2)+1)</f>
        <v># 20</v>
      </c>
      <c r="F16" s="63" t="str">
        <f t="shared" si="3"/>
        <v># 21</v>
      </c>
      <c r="G16" s="58" t="s">
        <v>117</v>
      </c>
      <c r="H16" s="64" t="s">
        <v>111</v>
      </c>
      <c r="I16" s="65"/>
    </row>
    <row r="17" spans="1:9" s="21" customFormat="1" ht="17" customHeight="1" thickBot="1">
      <c r="A17" s="45" t="s">
        <v>3</v>
      </c>
      <c r="B17" s="66" t="s">
        <v>40</v>
      </c>
      <c r="C17" s="67"/>
      <c r="D17" s="68"/>
      <c r="E17" s="68"/>
      <c r="F17" s="69"/>
      <c r="G17" s="70"/>
      <c r="H17" s="71"/>
      <c r="I17" s="14" t="s">
        <v>16</v>
      </c>
    </row>
    <row r="18" spans="1:9" s="21" customFormat="1" ht="17" customHeight="1">
      <c r="A18" s="72"/>
      <c r="B18" s="73" t="s">
        <v>82</v>
      </c>
      <c r="C18" s="37"/>
      <c r="D18" s="74" t="s">
        <v>83</v>
      </c>
      <c r="E18" s="37"/>
      <c r="F18" s="6"/>
      <c r="G18" s="6"/>
      <c r="H18" s="75"/>
      <c r="I18" s="20"/>
    </row>
    <row r="19" spans="1:9" s="21" customFormat="1" ht="17" customHeight="1">
      <c r="A19" s="76"/>
      <c r="B19" s="67" t="s">
        <v>118</v>
      </c>
      <c r="C19" s="67" t="str">
        <f t="shared" ref="C19" si="4">"# " &amp; VALUE(RIGHT(B19,3)+1)</f>
        <v># 167</v>
      </c>
      <c r="D19" s="67" t="str">
        <f t="shared" ref="D19" si="5">"# " &amp; VALUE(RIGHT(C19,3)+1)</f>
        <v># 168</v>
      </c>
      <c r="E19" s="67" t="str">
        <f t="shared" ref="E19" si="6">"# " &amp; VALUE(RIGHT(D19,3)+1)</f>
        <v># 169</v>
      </c>
      <c r="F19" s="67" t="str">
        <f t="shared" ref="F19" si="7">"# " &amp; VALUE(RIGHT(E19,3)+1)</f>
        <v># 170</v>
      </c>
      <c r="G19" s="67" t="str">
        <f t="shared" ref="G19:H19" si="8">"# " &amp; VALUE(RIGHT(F19,3)+1)</f>
        <v># 171</v>
      </c>
      <c r="H19" s="67" t="str">
        <f t="shared" si="8"/>
        <v># 172</v>
      </c>
      <c r="I19" s="20" t="s">
        <v>94</v>
      </c>
    </row>
    <row r="20" spans="1:9" s="21" customFormat="1" ht="17" customHeight="1">
      <c r="A20" s="76"/>
      <c r="B20" s="516" t="s">
        <v>17</v>
      </c>
      <c r="C20" s="517"/>
      <c r="D20" s="517"/>
      <c r="E20" s="518" t="s">
        <v>175</v>
      </c>
      <c r="F20" s="517"/>
      <c r="G20" s="519"/>
      <c r="H20" s="26" t="s">
        <v>17</v>
      </c>
      <c r="I20" s="20"/>
    </row>
    <row r="21" spans="1:9" ht="17" customHeight="1">
      <c r="A21" s="78" t="s">
        <v>2</v>
      </c>
      <c r="B21" s="520" t="s">
        <v>293</v>
      </c>
      <c r="C21" s="521" t="str">
        <f>B76</f>
        <v># 2363</v>
      </c>
      <c r="D21" s="521" t="str">
        <f t="shared" ref="D21:G21" si="9">C76</f>
        <v># 2364</v>
      </c>
      <c r="E21" s="521" t="str">
        <f t="shared" si="9"/>
        <v># 2365</v>
      </c>
      <c r="F21" s="521" t="str">
        <f t="shared" si="9"/>
        <v># 2366</v>
      </c>
      <c r="G21" s="521" t="str">
        <f t="shared" si="9"/>
        <v># 2367</v>
      </c>
      <c r="H21" s="79" t="s">
        <v>132</v>
      </c>
      <c r="I21" s="60" t="s">
        <v>2</v>
      </c>
    </row>
    <row r="22" spans="1:9" ht="17" customHeight="1">
      <c r="A22" s="80"/>
      <c r="B22" s="226" t="s">
        <v>84</v>
      </c>
      <c r="C22" s="227"/>
      <c r="D22" s="228"/>
      <c r="E22" s="228" t="s">
        <v>85</v>
      </c>
      <c r="F22" s="228"/>
      <c r="G22" s="227"/>
      <c r="H22" s="229"/>
      <c r="I22" s="82"/>
    </row>
    <row r="23" spans="1:9" s="21" customFormat="1" ht="17" customHeight="1" thickBot="1">
      <c r="A23" s="83" t="s">
        <v>4</v>
      </c>
      <c r="B23" s="230" t="s">
        <v>119</v>
      </c>
      <c r="C23" s="228" t="str">
        <f t="shared" ref="C23" si="10">"# " &amp; VALUE(RIGHT(B23,4)+1)</f>
        <v># 1086</v>
      </c>
      <c r="D23" s="231" t="str">
        <f t="shared" ref="D23" si="11">"# " &amp; VALUE(RIGHT(C23,4)+1)</f>
        <v># 1087</v>
      </c>
      <c r="E23" s="231" t="str">
        <f t="shared" ref="E23:H23" si="12">"# " &amp; VALUE(RIGHT(D23,4)+1)</f>
        <v># 1088</v>
      </c>
      <c r="F23" s="228" t="str">
        <f t="shared" si="12"/>
        <v># 1089</v>
      </c>
      <c r="G23" s="228" t="str">
        <f t="shared" si="12"/>
        <v># 1090</v>
      </c>
      <c r="H23" s="232" t="str">
        <f t="shared" si="12"/>
        <v># 1091</v>
      </c>
      <c r="I23" s="20" t="s">
        <v>4</v>
      </c>
    </row>
    <row r="24" spans="1:9" ht="17" customHeight="1">
      <c r="A24" s="85"/>
      <c r="B24" s="516" t="s">
        <v>17</v>
      </c>
      <c r="C24" s="87"/>
      <c r="D24" s="88" t="str">
        <f>D90</f>
        <v>2024香港小姐 女．遊記 Miss Hong Kong Pageant 2024 - A Beautiful Journey (10 EPI)</v>
      </c>
      <c r="E24" s="37"/>
      <c r="F24" s="37"/>
      <c r="G24" s="525">
        <v>800538534</v>
      </c>
      <c r="H24" s="526"/>
      <c r="I24" s="89"/>
    </row>
    <row r="25" spans="1:9" ht="17" customHeight="1">
      <c r="A25" s="90" t="s">
        <v>2</v>
      </c>
      <c r="B25" s="522" t="str">
        <f>"# " &amp; VALUE(RIGHT(B91,2)-1)</f>
        <v># 5</v>
      </c>
      <c r="C25" s="67" t="str">
        <f>B91</f>
        <v># 6</v>
      </c>
      <c r="D25" s="67" t="str">
        <f>"# " &amp; VALUE(RIGHT(C25,2)+1)</f>
        <v># 7</v>
      </c>
      <c r="E25" s="67" t="str">
        <f>"# " &amp; VALUE(RIGHT(D25,2)+1)</f>
        <v># 8</v>
      </c>
      <c r="F25" s="67" t="str">
        <f>"# " &amp; VALUE(RIGHT(E25,2)+1)</f>
        <v># 9</v>
      </c>
      <c r="G25" s="527"/>
      <c r="H25" s="528"/>
      <c r="I25" s="60" t="s">
        <v>2</v>
      </c>
    </row>
    <row r="26" spans="1:9" ht="17" customHeight="1">
      <c r="A26" s="91"/>
      <c r="B26" s="92" t="s">
        <v>17</v>
      </c>
      <c r="C26" s="48" t="s">
        <v>17</v>
      </c>
      <c r="D26" s="81" t="s">
        <v>17</v>
      </c>
      <c r="E26" s="81" t="s">
        <v>17</v>
      </c>
      <c r="F26" s="81" t="s">
        <v>17</v>
      </c>
      <c r="G26" s="1329" t="s">
        <v>68</v>
      </c>
      <c r="H26" s="1330"/>
      <c r="I26" s="82"/>
    </row>
    <row r="27" spans="1:9" ht="17" customHeight="1" thickBot="1">
      <c r="A27" s="93"/>
      <c r="B27" s="63" t="str">
        <f>LEFT($H$36,5) &amp; " # " &amp; VALUE(RIGHT($H$36,3)-1)</f>
        <v>新聞掏寶  # 213</v>
      </c>
      <c r="C27" s="25" t="str">
        <f>B71</f>
        <v>玲玲友情報 # 16</v>
      </c>
      <c r="D27" s="58" t="str">
        <f>C71</f>
        <v>怪宿宿 #12</v>
      </c>
      <c r="E27" s="58" t="str">
        <f>D71</f>
        <v>玲玲友情報 # 17</v>
      </c>
      <c r="F27" s="58" t="str">
        <f>E71</f>
        <v>台灣萌萌的 # 6</v>
      </c>
      <c r="G27" s="1331" t="s">
        <v>67</v>
      </c>
      <c r="H27" s="1332"/>
      <c r="I27" s="82"/>
    </row>
    <row r="28" spans="1:9" s="21" customFormat="1" ht="17" customHeight="1" thickBot="1">
      <c r="A28" s="83" t="s">
        <v>5</v>
      </c>
      <c r="B28" s="94"/>
      <c r="C28" s="63"/>
      <c r="D28" s="31"/>
      <c r="E28" s="31"/>
      <c r="F28" s="31"/>
      <c r="G28" s="527" t="s">
        <v>294</v>
      </c>
      <c r="H28" s="529" t="s">
        <v>295</v>
      </c>
      <c r="I28" s="20" t="s">
        <v>5</v>
      </c>
    </row>
    <row r="29" spans="1:9" ht="17" customHeight="1">
      <c r="A29" s="95"/>
      <c r="B29" s="590" t="s">
        <v>17</v>
      </c>
      <c r="C29" s="519"/>
      <c r="D29" s="519"/>
      <c r="E29" s="519"/>
      <c r="F29" s="519"/>
      <c r="G29" s="530"/>
      <c r="H29" s="531"/>
      <c r="I29" s="98"/>
    </row>
    <row r="30" spans="1:9" ht="17" customHeight="1">
      <c r="A30" s="90" t="s">
        <v>2</v>
      </c>
      <c r="B30" s="592" t="s">
        <v>301</v>
      </c>
      <c r="C30" s="524"/>
      <c r="D30" s="524" t="str">
        <f>D79</f>
        <v>法證先鋒VI: 倖存者的救贖 Forensic Heroes VI: Redemption (24 EPI)</v>
      </c>
      <c r="E30" s="524"/>
      <c r="F30" s="524"/>
      <c r="G30" s="527"/>
      <c r="H30" s="529"/>
      <c r="I30" s="99" t="s">
        <v>2</v>
      </c>
    </row>
    <row r="31" spans="1:9" ht="17" customHeight="1">
      <c r="A31" s="80"/>
      <c r="B31" s="590" t="s">
        <v>17</v>
      </c>
      <c r="C31" s="524" t="str">
        <f>"# " &amp; VALUE(RIGHT(C80,2)-1)</f>
        <v># 15</v>
      </c>
      <c r="D31" s="524" t="str">
        <f>"# " &amp; VALUE(RIGHT(D80,2)-1)</f>
        <v># 16</v>
      </c>
      <c r="E31" s="524" t="str">
        <f>"# " &amp; VALUE(RIGHT(E80,2)-1)</f>
        <v># 17</v>
      </c>
      <c r="F31" s="524" t="str">
        <f>"# " &amp; VALUE(RIGHT(F80,2)-1)</f>
        <v># 18</v>
      </c>
      <c r="G31" s="527"/>
      <c r="H31" s="529"/>
      <c r="I31" s="100"/>
    </row>
    <row r="32" spans="1:9" s="21" customFormat="1" ht="17" customHeight="1" thickBot="1">
      <c r="A32" s="83" t="s">
        <v>6</v>
      </c>
      <c r="B32" s="589" t="s">
        <v>302</v>
      </c>
      <c r="C32" s="521"/>
      <c r="D32" s="521"/>
      <c r="E32" s="521"/>
      <c r="F32" s="521"/>
      <c r="G32" s="532" t="s">
        <v>40</v>
      </c>
      <c r="H32" s="533"/>
      <c r="I32" s="42" t="s">
        <v>6</v>
      </c>
    </row>
    <row r="33" spans="1:9" ht="17" customHeight="1">
      <c r="A33" s="95"/>
      <c r="B33" s="48" t="s">
        <v>17</v>
      </c>
      <c r="C33" s="6"/>
      <c r="D33" s="6"/>
      <c r="E33" s="62" t="str">
        <f>$E$73</f>
        <v>東張西望  Scoop 2024</v>
      </c>
      <c r="F33" s="6"/>
      <c r="G33" s="37"/>
      <c r="H33" s="37"/>
      <c r="I33" s="100"/>
    </row>
    <row r="34" spans="1:9" ht="17" customHeight="1">
      <c r="A34" s="90" t="s">
        <v>2</v>
      </c>
      <c r="B34" s="67" t="str">
        <f t="shared" ref="B34:G34" si="13">B9</f>
        <v># 237</v>
      </c>
      <c r="C34" s="67" t="str">
        <f t="shared" si="13"/>
        <v># 238</v>
      </c>
      <c r="D34" s="67" t="str">
        <f t="shared" si="13"/>
        <v># 239</v>
      </c>
      <c r="E34" s="67" t="str">
        <f t="shared" si="13"/>
        <v># 240</v>
      </c>
      <c r="F34" s="67" t="str">
        <f t="shared" si="13"/>
        <v># 241</v>
      </c>
      <c r="G34" s="62" t="str">
        <f t="shared" si="13"/>
        <v># 242</v>
      </c>
      <c r="H34" s="67" t="str">
        <f t="shared" ref="H34" si="14">H9</f>
        <v># 243</v>
      </c>
      <c r="I34" s="99" t="s">
        <v>2</v>
      </c>
    </row>
    <row r="35" spans="1:9" ht="17" customHeight="1">
      <c r="A35" s="80"/>
      <c r="B35" s="92" t="s">
        <v>17</v>
      </c>
      <c r="C35" s="48" t="s">
        <v>17</v>
      </c>
      <c r="D35" s="24" t="s">
        <v>17</v>
      </c>
      <c r="E35" s="81" t="s">
        <v>17</v>
      </c>
      <c r="F35" s="81" t="s">
        <v>17</v>
      </c>
      <c r="G35" s="101" t="s">
        <v>20</v>
      </c>
      <c r="H35" s="102" t="s">
        <v>46</v>
      </c>
      <c r="I35" s="103"/>
    </row>
    <row r="36" spans="1:9" ht="17" customHeight="1">
      <c r="A36" s="80"/>
      <c r="B36" s="104" t="str">
        <f>E61</f>
        <v>關注關注組 Eyes On Concern Groups (27 EPI)</v>
      </c>
      <c r="C36" s="62" t="str">
        <f>B61</f>
        <v>開卷 Open Book 2024</v>
      </c>
      <c r="D36" s="105" t="str">
        <f>C61</f>
        <v>懿想得到 # 8</v>
      </c>
      <c r="E36" s="96" t="str">
        <f>D61</f>
        <v>這㇐站阿拉伯 Arabian Days &amp; Nights (20 EPI)</v>
      </c>
      <c r="F36" s="96" t="str">
        <f>E61</f>
        <v>關注關注組 Eyes On Concern Groups (27 EPI)</v>
      </c>
      <c r="G36" s="106" t="s">
        <v>146</v>
      </c>
      <c r="H36" s="107" t="s">
        <v>136</v>
      </c>
      <c r="I36" s="103"/>
    </row>
    <row r="37" spans="1:9" s="21" customFormat="1" ht="17" customHeight="1" thickBot="1">
      <c r="A37" s="83" t="s">
        <v>7</v>
      </c>
      <c r="B37" s="32" t="str">
        <f>"# " &amp; VALUE(RIGHT(E62,2)-1)</f>
        <v># 20</v>
      </c>
      <c r="C37" s="67" t="str">
        <f>B62</f>
        <v># 106</v>
      </c>
      <c r="D37" s="30"/>
      <c r="E37" s="31" t="str">
        <f>D62</f>
        <v># 11</v>
      </c>
      <c r="F37" s="31" t="str">
        <f>E62</f>
        <v># 21</v>
      </c>
      <c r="G37" s="30"/>
      <c r="H37" s="84" t="s">
        <v>47</v>
      </c>
      <c r="I37" s="108" t="s">
        <v>7</v>
      </c>
    </row>
    <row r="38" spans="1:9" ht="17" customHeight="1">
      <c r="A38" s="109"/>
      <c r="B38" s="233" t="s">
        <v>44</v>
      </c>
      <c r="C38" s="234"/>
      <c r="D38" s="235"/>
      <c r="E38" s="236"/>
      <c r="F38" s="237"/>
      <c r="G38" s="111" t="s">
        <v>76</v>
      </c>
      <c r="H38" s="112" t="s">
        <v>64</v>
      </c>
      <c r="I38" s="51"/>
    </row>
    <row r="39" spans="1:9" ht="17" customHeight="1">
      <c r="A39" s="113"/>
      <c r="B39" s="238"/>
      <c r="C39" s="228"/>
      <c r="D39" s="239" t="s">
        <v>35</v>
      </c>
      <c r="E39" s="228"/>
      <c r="F39" s="240"/>
      <c r="G39" s="114" t="s">
        <v>133</v>
      </c>
      <c r="H39" s="115"/>
      <c r="I39" s="82"/>
    </row>
    <row r="40" spans="1:9" ht="17" customHeight="1">
      <c r="A40" s="52" t="s">
        <v>2</v>
      </c>
      <c r="B40" s="238" t="s">
        <v>120</v>
      </c>
      <c r="C40" s="228" t="str">
        <f>"# " &amp; VALUE(RIGHT(B40,3)+1)</f>
        <v># 176</v>
      </c>
      <c r="D40" s="228" t="str">
        <f>"# " &amp; VALUE(RIGHT(C40,3)+1)</f>
        <v># 177</v>
      </c>
      <c r="E40" s="228" t="str">
        <f>"# " &amp; VALUE(RIGHT(D40,3)+1)</f>
        <v># 178</v>
      </c>
      <c r="F40" s="228" t="str">
        <f>"# " &amp; VALUE(RIGHT(E40,3)+1)</f>
        <v># 179</v>
      </c>
      <c r="G40" s="116" t="s">
        <v>75</v>
      </c>
      <c r="H40" s="117" t="s">
        <v>135</v>
      </c>
      <c r="I40" s="60" t="s">
        <v>2</v>
      </c>
    </row>
    <row r="41" spans="1:9" ht="17" customHeight="1">
      <c r="A41" s="118"/>
      <c r="B41" s="241"/>
      <c r="C41" s="227"/>
      <c r="D41" s="227"/>
      <c r="E41" s="227"/>
      <c r="F41" s="227"/>
      <c r="G41" s="120" t="s">
        <v>45</v>
      </c>
      <c r="H41" s="115" t="s">
        <v>63</v>
      </c>
      <c r="I41" s="82"/>
    </row>
    <row r="42" spans="1:9" ht="17" customHeight="1" thickBot="1">
      <c r="A42" s="113"/>
      <c r="B42" s="241"/>
      <c r="C42" s="227"/>
      <c r="D42" s="227"/>
      <c r="E42" s="227"/>
      <c r="F42" s="227"/>
      <c r="G42" s="114" t="s">
        <v>134</v>
      </c>
      <c r="H42" s="115"/>
      <c r="I42" s="82"/>
    </row>
    <row r="43" spans="1:9" s="21" customFormat="1" ht="17" customHeight="1" thickBot="1">
      <c r="A43" s="121" t="s">
        <v>8</v>
      </c>
      <c r="B43" s="242"/>
      <c r="C43" s="228"/>
      <c r="D43" s="228"/>
      <c r="E43" s="231"/>
      <c r="F43" s="243">
        <v>1405</v>
      </c>
      <c r="G43" s="30" t="s">
        <v>22</v>
      </c>
      <c r="H43" s="122"/>
      <c r="I43" s="14" t="s">
        <v>8</v>
      </c>
    </row>
    <row r="44" spans="1:9" ht="17" customHeight="1">
      <c r="A44" s="95"/>
      <c r="B44" s="583" t="s">
        <v>17</v>
      </c>
      <c r="C44" s="38"/>
      <c r="D44" s="123"/>
      <c r="E44" s="123"/>
      <c r="F44" s="124"/>
      <c r="G44" s="120" t="s">
        <v>17</v>
      </c>
      <c r="H44" s="123" t="s">
        <v>17</v>
      </c>
      <c r="I44" s="98"/>
    </row>
    <row r="45" spans="1:9" ht="17" customHeight="1">
      <c r="A45" s="125" t="s">
        <v>2</v>
      </c>
      <c r="B45" s="593"/>
      <c r="C45" s="62"/>
      <c r="D45" s="126" t="str">
        <f>D85</f>
        <v>星河長明 Shining Just for You (25 EPI)</v>
      </c>
      <c r="E45" s="126"/>
      <c r="F45" s="127"/>
      <c r="G45" s="30" t="str">
        <f>C71</f>
        <v>怪宿宿 #12</v>
      </c>
      <c r="H45" s="62" t="str">
        <f>$E$71</f>
        <v>台灣萌萌的 # 6</v>
      </c>
      <c r="I45" s="99" t="s">
        <v>2</v>
      </c>
    </row>
    <row r="46" spans="1:9" ht="17" customHeight="1">
      <c r="A46" s="128"/>
      <c r="B46" s="593" t="s">
        <v>303</v>
      </c>
      <c r="C46" s="62" t="str">
        <f>"# " &amp; VALUE(RIGHT(C86,2)-1)</f>
        <v># 13</v>
      </c>
      <c r="D46" s="62" t="str">
        <f>C86</f>
        <v># 14</v>
      </c>
      <c r="E46" s="62" t="str">
        <f>D86</f>
        <v># 15</v>
      </c>
      <c r="F46" s="63" t="str">
        <f>E86</f>
        <v># 16</v>
      </c>
      <c r="G46" s="534" t="s">
        <v>17</v>
      </c>
      <c r="H46" s="26" t="s">
        <v>17</v>
      </c>
      <c r="I46" s="39"/>
    </row>
    <row r="47" spans="1:9" ht="17" customHeight="1">
      <c r="A47" s="128"/>
      <c r="B47" s="593"/>
      <c r="C47" s="62"/>
      <c r="F47" s="129"/>
      <c r="G47" s="535"/>
      <c r="H47" s="122"/>
      <c r="I47" s="39"/>
    </row>
    <row r="48" spans="1:9" s="21" customFormat="1" ht="17" customHeight="1" thickBot="1">
      <c r="A48" s="130">
        <v>1500</v>
      </c>
      <c r="B48" s="593"/>
      <c r="C48" s="4"/>
      <c r="D48" s="67"/>
      <c r="E48" s="67"/>
      <c r="F48" s="131">
        <v>1505</v>
      </c>
      <c r="G48" s="536"/>
      <c r="H48" s="132" t="str">
        <f>G77</f>
        <v>相約澳門「京」豔之旅</v>
      </c>
      <c r="I48" s="133">
        <v>1500</v>
      </c>
    </row>
    <row r="49" spans="1:9" ht="17" customHeight="1">
      <c r="A49" s="134"/>
      <c r="B49" s="593"/>
      <c r="C49" s="37"/>
      <c r="D49" s="48" t="str">
        <f>D24</f>
        <v>2024香港小姐 女．遊記 Miss Hong Kong Pageant 2024 - A Beautiful Journey (10 EPI)</v>
      </c>
      <c r="E49" s="123"/>
      <c r="F49" s="135"/>
      <c r="G49" s="537"/>
      <c r="H49" s="136"/>
      <c r="I49" s="137"/>
    </row>
    <row r="50" spans="1:9" ht="17" customHeight="1">
      <c r="A50" s="138">
        <v>30</v>
      </c>
      <c r="B50" s="593"/>
      <c r="C50" s="67" t="str">
        <f>"# " &amp; VALUE(RIGHT(B91,2))</f>
        <v># 6</v>
      </c>
      <c r="D50" s="67" t="str">
        <f>"# " &amp; VALUE(RIGHT(C50,2)+1)</f>
        <v># 7</v>
      </c>
      <c r="E50" s="67" t="str">
        <f>"# " &amp; VALUE(RIGHT(D50,2)+1)</f>
        <v># 8</v>
      </c>
      <c r="F50" s="32" t="str">
        <f>F25</f>
        <v># 9</v>
      </c>
      <c r="G50" s="600" t="s">
        <v>312</v>
      </c>
      <c r="H50" s="139"/>
      <c r="I50" s="99" t="s">
        <v>2</v>
      </c>
    </row>
    <row r="51" spans="1:9" ht="17" customHeight="1">
      <c r="A51" s="128"/>
      <c r="B51" s="593"/>
      <c r="C51" s="6"/>
      <c r="D51" s="77" t="s">
        <v>80</v>
      </c>
      <c r="E51" s="140"/>
      <c r="F51" s="24" t="s">
        <v>17</v>
      </c>
      <c r="G51" s="538"/>
      <c r="H51" s="26" t="s">
        <v>17</v>
      </c>
      <c r="I51" s="100"/>
    </row>
    <row r="52" spans="1:9" ht="17" customHeight="1">
      <c r="A52" s="128"/>
      <c r="B52" s="593"/>
      <c r="C52" s="67" t="str">
        <f>B95</f>
        <v># 3627</v>
      </c>
      <c r="D52" s="67" t="str">
        <f>C95</f>
        <v># 3628</v>
      </c>
      <c r="E52" s="67" t="str">
        <f>D95</f>
        <v># 3629</v>
      </c>
      <c r="F52" s="141" t="s">
        <v>137</v>
      </c>
      <c r="G52" s="536"/>
      <c r="H52" s="142"/>
      <c r="I52" s="100"/>
    </row>
    <row r="53" spans="1:9" ht="17" customHeight="1">
      <c r="A53" s="143"/>
      <c r="B53" s="593"/>
      <c r="C53" s="38"/>
      <c r="D53" s="38" t="str">
        <f>E22</f>
        <v>Hands Up   Hands Up 2024</v>
      </c>
      <c r="E53" s="38"/>
      <c r="F53" s="110"/>
      <c r="G53" s="537"/>
      <c r="H53" s="540" t="s">
        <v>229</v>
      </c>
      <c r="I53" s="145"/>
    </row>
    <row r="54" spans="1:9" s="21" customFormat="1" ht="17" customHeight="1" thickBot="1">
      <c r="A54" s="130">
        <v>1600</v>
      </c>
      <c r="B54" s="584"/>
      <c r="C54" s="67" t="e">
        <f>"# " &amp; VALUE(RIGHT(B54,4)+1)</f>
        <v>#VALUE!</v>
      </c>
      <c r="D54" s="67" t="e">
        <f>"# " &amp; VALUE(RIGHT(C54,4)+1)</f>
        <v>#VALUE!</v>
      </c>
      <c r="E54" s="67" t="e">
        <f>"# " &amp; VALUE(RIGHT(D54,4)+1)</f>
        <v>#VALUE!</v>
      </c>
      <c r="F54" s="32" t="e">
        <f>"# " &amp; VALUE(RIGHT(E54,5)+1)</f>
        <v>#VALUE!</v>
      </c>
      <c r="G54" s="539"/>
      <c r="H54" s="139"/>
      <c r="I54" s="147">
        <v>1600</v>
      </c>
    </row>
    <row r="55" spans="1:9" ht="17" customHeight="1">
      <c r="A55" s="85"/>
      <c r="B55" s="148" t="s">
        <v>72</v>
      </c>
      <c r="C55" s="73" t="s">
        <v>74</v>
      </c>
      <c r="D55" s="92"/>
      <c r="E55" s="73" t="s">
        <v>66</v>
      </c>
      <c r="F55" s="92"/>
      <c r="G55" s="120" t="s">
        <v>17</v>
      </c>
      <c r="H55" s="639"/>
      <c r="I55" s="27"/>
    </row>
    <row r="56" spans="1:9" ht="17" customHeight="1">
      <c r="A56" s="128"/>
      <c r="B56" s="150" t="s">
        <v>71</v>
      </c>
      <c r="C56" s="1315" t="s">
        <v>73</v>
      </c>
      <c r="D56" s="1316"/>
      <c r="E56" s="1319" t="s">
        <v>96</v>
      </c>
      <c r="F56" s="1320"/>
      <c r="G56" s="151" t="s">
        <v>151</v>
      </c>
      <c r="H56" s="638" t="s">
        <v>315</v>
      </c>
      <c r="I56" s="39"/>
    </row>
    <row r="57" spans="1:9" ht="17" customHeight="1">
      <c r="A57" s="138">
        <v>30</v>
      </c>
      <c r="B57" s="29" t="s">
        <v>60</v>
      </c>
      <c r="C57" s="31" t="s">
        <v>99</v>
      </c>
      <c r="D57" s="32" t="str">
        <f>"# " &amp; VALUE(RIGHT(C57,2)+1)</f>
        <v># 10</v>
      </c>
      <c r="E57" s="31" t="s">
        <v>112</v>
      </c>
      <c r="F57" s="32" t="str">
        <f>"# " &amp; VALUE(RIGHT(E57,2)+1)</f>
        <v># 12</v>
      </c>
      <c r="G57" s="146"/>
      <c r="H57" s="637"/>
      <c r="I57" s="34">
        <v>30</v>
      </c>
    </row>
    <row r="58" spans="1:9" ht="17" customHeight="1">
      <c r="A58" s="128"/>
      <c r="B58" s="152" t="s">
        <v>20</v>
      </c>
      <c r="C58" s="6" t="s">
        <v>86</v>
      </c>
      <c r="D58" s="88"/>
      <c r="E58" s="24" t="s">
        <v>17</v>
      </c>
      <c r="F58" s="81" t="s">
        <v>17</v>
      </c>
      <c r="G58" s="120" t="s">
        <v>17</v>
      </c>
      <c r="H58" s="636"/>
      <c r="I58" s="39"/>
    </row>
    <row r="59" spans="1:9" s="21" customFormat="1" ht="17" customHeight="1" thickBot="1">
      <c r="A59" s="130">
        <v>1700</v>
      </c>
      <c r="B59" s="154" t="s">
        <v>146</v>
      </c>
      <c r="C59" s="155" t="s">
        <v>97</v>
      </c>
      <c r="D59" s="67" t="str">
        <f>"# " &amp; VALUE(RIGHT(C59,2)+1)</f>
        <v># 8</v>
      </c>
      <c r="E59" s="156" t="str">
        <f>C71</f>
        <v>怪宿宿 #12</v>
      </c>
      <c r="F59" s="31" t="str">
        <f>E71</f>
        <v>台灣萌萌的 # 6</v>
      </c>
      <c r="G59" s="105" t="s">
        <v>114</v>
      </c>
      <c r="H59" s="635" t="s">
        <v>234</v>
      </c>
      <c r="I59" s="147">
        <v>1700</v>
      </c>
    </row>
    <row r="60" spans="1:9" ht="17" customHeight="1">
      <c r="A60" s="22"/>
      <c r="B60" s="244" t="s">
        <v>41</v>
      </c>
      <c r="C60" s="245" t="s">
        <v>61</v>
      </c>
      <c r="D60" s="246" t="s">
        <v>51</v>
      </c>
      <c r="E60" s="246" t="s">
        <v>53</v>
      </c>
      <c r="F60" s="234"/>
      <c r="G60" s="101" t="s">
        <v>20</v>
      </c>
      <c r="H60" s="634" t="s">
        <v>316</v>
      </c>
      <c r="I60" s="27"/>
    </row>
    <row r="61" spans="1:9" ht="17" customHeight="1">
      <c r="A61" s="43"/>
      <c r="B61" s="247" t="s">
        <v>39</v>
      </c>
      <c r="C61" s="248" t="s">
        <v>126</v>
      </c>
      <c r="D61" s="249" t="s">
        <v>50</v>
      </c>
      <c r="E61" s="1317" t="s">
        <v>52</v>
      </c>
      <c r="F61" s="1318"/>
      <c r="G61" s="114" t="str">
        <f>G39</f>
        <v>周遊關西 # 5</v>
      </c>
      <c r="H61" s="633"/>
      <c r="I61" s="39"/>
    </row>
    <row r="62" spans="1:9" ht="17" customHeight="1">
      <c r="A62" s="28">
        <v>30</v>
      </c>
      <c r="B62" s="242" t="s">
        <v>125</v>
      </c>
      <c r="C62" s="250" t="s">
        <v>62</v>
      </c>
      <c r="D62" s="251" t="s">
        <v>112</v>
      </c>
      <c r="E62" s="230" t="s">
        <v>127</v>
      </c>
      <c r="F62" s="252" t="str">
        <f>"# " &amp; VALUE(RIGHT(E62,2)+1)</f>
        <v># 22</v>
      </c>
      <c r="G62" s="158"/>
      <c r="H62" s="84"/>
      <c r="I62" s="34">
        <v>30</v>
      </c>
    </row>
    <row r="63" spans="1:9" ht="17" customHeight="1">
      <c r="A63" s="35"/>
      <c r="B63" s="73" t="s">
        <v>98</v>
      </c>
      <c r="C63" s="73"/>
      <c r="D63" s="123"/>
      <c r="E63" s="123"/>
      <c r="F63" s="123"/>
      <c r="G63" s="101" t="s">
        <v>20</v>
      </c>
      <c r="H63" s="149" t="s">
        <v>54</v>
      </c>
      <c r="I63" s="39"/>
    </row>
    <row r="64" spans="1:9" ht="17" customHeight="1">
      <c r="A64" s="43"/>
      <c r="B64" s="48"/>
      <c r="C64" s="48"/>
      <c r="D64" s="62" t="s">
        <v>109</v>
      </c>
      <c r="E64" s="56"/>
      <c r="F64" s="48"/>
      <c r="G64" s="159" t="str">
        <f>G42</f>
        <v>周六聊Teen谷 # 35</v>
      </c>
      <c r="H64" s="107" t="s">
        <v>140</v>
      </c>
      <c r="I64" s="39"/>
    </row>
    <row r="65" spans="1:9" s="21" customFormat="1" ht="17" customHeight="1" thickBot="1">
      <c r="A65" s="160">
        <v>1800</v>
      </c>
      <c r="B65" s="62" t="s">
        <v>110</v>
      </c>
      <c r="C65" s="62" t="str">
        <f>"# " &amp; VALUE(RIGHT(B65,2)+1)</f>
        <v># 17</v>
      </c>
      <c r="D65" s="62" t="str">
        <f>"# " &amp; VALUE(RIGHT(C65,2)+1)</f>
        <v># 18</v>
      </c>
      <c r="E65" s="62" t="str">
        <f>"# " &amp; VALUE(RIGHT(D65,2)+1)</f>
        <v># 19</v>
      </c>
      <c r="F65" s="62" t="str">
        <f>"# " &amp; VALUE(RIGHT(E65,2)+1)</f>
        <v># 20</v>
      </c>
      <c r="G65" s="30"/>
      <c r="H65" s="59" t="s">
        <v>38</v>
      </c>
      <c r="I65" s="147">
        <v>1800</v>
      </c>
    </row>
    <row r="66" spans="1:9" ht="17" customHeight="1">
      <c r="A66" s="43"/>
      <c r="B66" s="40"/>
      <c r="C66" s="62"/>
      <c r="D66" s="62"/>
      <c r="E66" s="62"/>
      <c r="F66" s="62"/>
      <c r="G66" s="73" t="s">
        <v>95</v>
      </c>
      <c r="H66" s="161"/>
      <c r="I66" s="39"/>
    </row>
    <row r="67" spans="1:9" ht="17" customHeight="1" thickBot="1">
      <c r="A67" s="28">
        <v>30</v>
      </c>
      <c r="B67" s="162"/>
      <c r="C67" s="41"/>
      <c r="D67" s="41"/>
      <c r="E67" s="41"/>
      <c r="F67" s="41"/>
      <c r="G67" s="163" t="s">
        <v>100</v>
      </c>
      <c r="H67" s="164" t="s">
        <v>117</v>
      </c>
      <c r="I67" s="34">
        <v>30</v>
      </c>
    </row>
    <row r="68" spans="1:9" ht="17" customHeight="1">
      <c r="A68" s="43"/>
      <c r="B68" s="1335" t="s">
        <v>108</v>
      </c>
      <c r="C68" s="1324"/>
      <c r="D68" s="1324"/>
      <c r="E68" s="1324"/>
      <c r="F68" s="1325"/>
      <c r="G68" s="1335" t="s">
        <v>32</v>
      </c>
      <c r="H68" s="1336"/>
      <c r="I68" s="39"/>
    </row>
    <row r="69" spans="1:9" s="21" customFormat="1" ht="12.65" customHeight="1" thickBot="1">
      <c r="A69" s="160">
        <v>1900</v>
      </c>
      <c r="B69" s="253"/>
      <c r="C69" s="254"/>
      <c r="D69" s="254"/>
      <c r="E69" s="254"/>
      <c r="F69" s="223">
        <v>1905</v>
      </c>
      <c r="G69" s="253"/>
      <c r="H69" s="254"/>
      <c r="I69" s="147">
        <v>1900</v>
      </c>
    </row>
    <row r="70" spans="1:9" s="21" customFormat="1" ht="17" customHeight="1">
      <c r="A70" s="165"/>
      <c r="B70" s="255" t="s">
        <v>57</v>
      </c>
      <c r="C70" s="256" t="s">
        <v>152</v>
      </c>
      <c r="D70" s="255" t="s">
        <v>57</v>
      </c>
      <c r="E70" s="255" t="s">
        <v>70</v>
      </c>
      <c r="F70" s="257" t="s">
        <v>42</v>
      </c>
      <c r="G70" s="255" t="s">
        <v>55</v>
      </c>
      <c r="H70" s="258" t="s">
        <v>89</v>
      </c>
      <c r="I70" s="137"/>
    </row>
    <row r="71" spans="1:9" s="21" customFormat="1" ht="17" customHeight="1">
      <c r="A71" s="168"/>
      <c r="B71" s="248" t="s">
        <v>128</v>
      </c>
      <c r="C71" s="259" t="s">
        <v>154</v>
      </c>
      <c r="D71" s="248" t="s">
        <v>129</v>
      </c>
      <c r="E71" s="248" t="s">
        <v>130</v>
      </c>
      <c r="F71" s="260" t="s">
        <v>131</v>
      </c>
      <c r="G71" s="248" t="s">
        <v>138</v>
      </c>
      <c r="H71" s="261" t="s">
        <v>139</v>
      </c>
      <c r="I71" s="133"/>
    </row>
    <row r="72" spans="1:9" s="21" customFormat="1" ht="17" customHeight="1">
      <c r="A72" s="43">
        <v>30</v>
      </c>
      <c r="B72" s="251" t="s">
        <v>56</v>
      </c>
      <c r="C72" s="262" t="s">
        <v>153</v>
      </c>
      <c r="D72" s="251" t="s">
        <v>56</v>
      </c>
      <c r="E72" s="263" t="s">
        <v>69</v>
      </c>
      <c r="F72" s="251" t="s">
        <v>21</v>
      </c>
      <c r="G72" s="264" t="s">
        <v>37</v>
      </c>
      <c r="H72" s="265" t="s">
        <v>90</v>
      </c>
      <c r="I72" s="39">
        <v>30</v>
      </c>
    </row>
    <row r="73" spans="1:9" ht="17" customHeight="1">
      <c r="A73" s="169"/>
      <c r="B73" s="266" t="s">
        <v>43</v>
      </c>
      <c r="C73" s="227"/>
      <c r="D73" s="227"/>
      <c r="E73" s="239" t="s">
        <v>36</v>
      </c>
      <c r="F73" s="227"/>
      <c r="G73" s="227"/>
      <c r="H73" s="267" t="s">
        <v>145</v>
      </c>
      <c r="I73" s="170"/>
    </row>
    <row r="74" spans="1:9" s="21" customFormat="1" ht="17" customHeight="1" thickBot="1">
      <c r="A74" s="168">
        <v>2000</v>
      </c>
      <c r="B74" s="228" t="s">
        <v>121</v>
      </c>
      <c r="C74" s="231" t="str">
        <f t="shared" ref="C74:G74" si="15">"# " &amp; VALUE(RIGHT(B74,4)+1)</f>
        <v># 239</v>
      </c>
      <c r="D74" s="231" t="str">
        <f t="shared" si="15"/>
        <v># 240</v>
      </c>
      <c r="E74" s="231" t="str">
        <f t="shared" si="15"/>
        <v># 241</v>
      </c>
      <c r="F74" s="231" t="str">
        <f t="shared" si="15"/>
        <v># 242</v>
      </c>
      <c r="G74" s="231" t="str">
        <f t="shared" si="15"/>
        <v># 243</v>
      </c>
      <c r="H74" s="268" t="s">
        <v>77</v>
      </c>
      <c r="I74" s="147">
        <v>2000</v>
      </c>
    </row>
    <row r="75" spans="1:9" s="21" customFormat="1" ht="17" customHeight="1">
      <c r="A75" s="134"/>
      <c r="B75" s="541" t="s">
        <v>87</v>
      </c>
      <c r="C75" s="542"/>
      <c r="D75" s="541"/>
      <c r="E75" s="543" t="s">
        <v>214</v>
      </c>
      <c r="F75" s="517"/>
      <c r="G75" s="559" t="s">
        <v>101</v>
      </c>
      <c r="H75" s="543" t="s">
        <v>214</v>
      </c>
      <c r="I75" s="137"/>
    </row>
    <row r="76" spans="1:9" ht="17" customHeight="1">
      <c r="A76" s="128">
        <v>30</v>
      </c>
      <c r="B76" s="524" t="s">
        <v>296</v>
      </c>
      <c r="C76" s="521" t="str">
        <f t="shared" ref="C76:F76" si="16">"# " &amp; VALUE(RIGHT(B76,4)+1)</f>
        <v># 2364</v>
      </c>
      <c r="D76" s="521" t="str">
        <f t="shared" si="16"/>
        <v># 2365</v>
      </c>
      <c r="E76" s="521" t="str">
        <f t="shared" si="16"/>
        <v># 2366</v>
      </c>
      <c r="F76" s="521" t="str">
        <f t="shared" si="16"/>
        <v># 2367</v>
      </c>
      <c r="G76" s="560"/>
      <c r="H76" s="524" t="s">
        <v>297</v>
      </c>
      <c r="I76" s="34">
        <v>30</v>
      </c>
    </row>
    <row r="77" spans="1:9" ht="17" customHeight="1">
      <c r="A77" s="544"/>
      <c r="B77" s="525" t="s">
        <v>106</v>
      </c>
      <c r="C77" s="541"/>
      <c r="D77" s="517" t="s">
        <v>23</v>
      </c>
      <c r="E77" s="519"/>
      <c r="F77" s="550"/>
      <c r="G77" s="523" t="s">
        <v>298</v>
      </c>
      <c r="H77" s="563" t="s">
        <v>101</v>
      </c>
      <c r="I77" s="145"/>
    </row>
    <row r="78" spans="1:9" ht="17" customHeight="1" thickBot="1">
      <c r="A78" s="545"/>
      <c r="B78" s="551"/>
      <c r="C78" s="552"/>
      <c r="D78" s="553"/>
      <c r="E78" s="553"/>
      <c r="F78" s="554"/>
      <c r="G78" s="561" t="s">
        <v>158</v>
      </c>
      <c r="H78" s="564"/>
      <c r="I78" s="39"/>
    </row>
    <row r="79" spans="1:9" s="21" customFormat="1" ht="17" customHeight="1" thickBot="1">
      <c r="A79" s="546">
        <v>2100</v>
      </c>
      <c r="B79" s="527"/>
      <c r="C79" s="555"/>
      <c r="D79" s="556" t="s">
        <v>215</v>
      </c>
      <c r="E79" s="553"/>
      <c r="F79" s="554"/>
      <c r="G79" s="562"/>
      <c r="H79" s="565"/>
      <c r="I79" s="147">
        <v>2100</v>
      </c>
    </row>
    <row r="80" spans="1:9" s="21" customFormat="1" ht="17" customHeight="1">
      <c r="A80" s="547"/>
      <c r="B80" s="527" t="s">
        <v>270</v>
      </c>
      <c r="C80" s="553" t="str">
        <f>"# " &amp; VALUE(RIGHT(B80,2)+1)</f>
        <v># 16</v>
      </c>
      <c r="D80" s="553" t="str">
        <f>"# " &amp; VALUE(RIGHT(C80,2)+1)</f>
        <v># 17</v>
      </c>
      <c r="E80" s="553" t="str">
        <f>"# " &amp; VALUE(RIGHT(D80,2)+1)</f>
        <v># 18</v>
      </c>
      <c r="F80" s="554" t="str">
        <f>"# " &amp; VALUE(RIGHT(E80,2)+1)</f>
        <v># 19</v>
      </c>
      <c r="G80" s="647" t="s">
        <v>317</v>
      </c>
      <c r="H80" s="599" t="s">
        <v>313</v>
      </c>
      <c r="I80" s="137"/>
    </row>
    <row r="81" spans="1:9" s="21" customFormat="1" ht="17" customHeight="1">
      <c r="A81" s="548"/>
      <c r="B81" s="527"/>
      <c r="C81" s="553"/>
      <c r="D81" s="557"/>
      <c r="E81" s="553"/>
      <c r="F81" s="554"/>
      <c r="G81" s="649" t="s">
        <v>318</v>
      </c>
      <c r="H81" s="1340" t="s">
        <v>314</v>
      </c>
      <c r="I81" s="133"/>
    </row>
    <row r="82" spans="1:9" ht="17" customHeight="1">
      <c r="A82" s="549">
        <v>30</v>
      </c>
      <c r="B82" s="522"/>
      <c r="C82" s="521"/>
      <c r="D82" s="521"/>
      <c r="E82" s="521"/>
      <c r="F82" s="558"/>
      <c r="G82" s="645" t="s">
        <v>319</v>
      </c>
      <c r="H82" s="1340"/>
      <c r="I82" s="34">
        <v>30</v>
      </c>
    </row>
    <row r="83" spans="1:9" ht="17" customHeight="1">
      <c r="A83" s="128"/>
      <c r="B83" s="591" t="s">
        <v>304</v>
      </c>
      <c r="C83" s="595"/>
      <c r="D83" s="595"/>
      <c r="E83" s="588"/>
      <c r="F83" s="588"/>
      <c r="G83" s="644" t="s">
        <v>320</v>
      </c>
      <c r="H83" s="566"/>
      <c r="I83" s="39"/>
    </row>
    <row r="84" spans="1:9" ht="17" customHeight="1">
      <c r="A84" s="128"/>
      <c r="B84" s="588"/>
      <c r="C84" s="595"/>
      <c r="D84" s="595"/>
      <c r="E84" s="593"/>
      <c r="F84" s="593"/>
      <c r="G84" s="648"/>
      <c r="H84" s="567"/>
      <c r="I84" s="39"/>
    </row>
    <row r="85" spans="1:9" s="21" customFormat="1" ht="17" customHeight="1" thickBot="1">
      <c r="A85" s="130">
        <v>2200</v>
      </c>
      <c r="B85" s="587"/>
      <c r="C85" s="587"/>
      <c r="D85" s="594" t="s">
        <v>305</v>
      </c>
      <c r="E85" s="586"/>
      <c r="F85" s="586"/>
      <c r="G85" s="638" t="s">
        <v>315</v>
      </c>
      <c r="H85" s="568"/>
      <c r="I85" s="147">
        <v>2200</v>
      </c>
    </row>
    <row r="86" spans="1:9" s="21" customFormat="1" ht="17" customHeight="1">
      <c r="A86" s="173"/>
      <c r="B86" s="593" t="s">
        <v>306</v>
      </c>
      <c r="C86" s="593" t="s">
        <v>307</v>
      </c>
      <c r="D86" s="593" t="s">
        <v>308</v>
      </c>
      <c r="E86" s="593" t="s">
        <v>309</v>
      </c>
      <c r="F86" s="585" t="s">
        <v>310</v>
      </c>
      <c r="G86" s="637" t="s">
        <v>321</v>
      </c>
      <c r="H86" s="271" t="s">
        <v>101</v>
      </c>
      <c r="I86" s="137"/>
    </row>
    <row r="87" spans="1:9" s="21" customFormat="1" ht="17" customHeight="1">
      <c r="A87" s="173"/>
      <c r="B87" s="571"/>
      <c r="C87" s="541">
        <v>800646376</v>
      </c>
      <c r="D87" s="541" t="s">
        <v>299</v>
      </c>
      <c r="E87" s="519"/>
      <c r="F87" s="550"/>
      <c r="G87" s="649"/>
      <c r="H87" s="281" t="s">
        <v>150</v>
      </c>
      <c r="I87" s="133"/>
    </row>
    <row r="88" spans="1:9" ht="17" customHeight="1">
      <c r="A88" s="138">
        <v>30</v>
      </c>
      <c r="B88" s="572">
        <v>2235</v>
      </c>
      <c r="C88" s="521" t="s">
        <v>173</v>
      </c>
      <c r="D88" s="521" t="str">
        <f>"# " &amp; VALUE(RIGHT(C88,2)+1)</f>
        <v># 2</v>
      </c>
      <c r="E88" s="521" t="str">
        <f>"# " &amp; VALUE(RIGHT(D88,2)+1)</f>
        <v># 3</v>
      </c>
      <c r="F88" s="573" t="str">
        <f>"# " &amp; VALUE(RIGHT($E$88,2)+1) &amp; "              2235"</f>
        <v># 4              2235</v>
      </c>
      <c r="G88" s="643"/>
      <c r="H88" s="230" t="s">
        <v>149</v>
      </c>
      <c r="I88" s="34">
        <v>30</v>
      </c>
    </row>
    <row r="89" spans="1:9" ht="17" customHeight="1">
      <c r="A89" s="143"/>
      <c r="B89" s="570" t="s">
        <v>300</v>
      </c>
      <c r="C89" s="569"/>
      <c r="D89" s="569"/>
      <c r="E89" s="569"/>
      <c r="F89" s="569"/>
      <c r="G89" s="647" t="s">
        <v>322</v>
      </c>
      <c r="H89" s="282" t="s">
        <v>91</v>
      </c>
      <c r="I89" s="39"/>
    </row>
    <row r="90" spans="1:9" ht="17" customHeight="1">
      <c r="A90" s="128"/>
      <c r="B90" s="574"/>
      <c r="C90" s="575"/>
      <c r="D90" s="575" t="s">
        <v>231</v>
      </c>
      <c r="E90" s="574"/>
      <c r="F90" s="574"/>
      <c r="G90" s="649" t="s">
        <v>316</v>
      </c>
      <c r="H90" s="284"/>
      <c r="I90" s="39"/>
    </row>
    <row r="91" spans="1:9" ht="17" customHeight="1">
      <c r="A91" s="128"/>
      <c r="B91" s="524" t="s">
        <v>190</v>
      </c>
      <c r="C91" s="524" t="str">
        <f>"# " &amp; VALUE(RIGHT(B91,2)+1)</f>
        <v># 7</v>
      </c>
      <c r="D91" s="524" t="str">
        <f>"# " &amp; VALUE(RIGHT(C91,2)+1)</f>
        <v># 8</v>
      </c>
      <c r="E91" s="524" t="str">
        <f>"# " &amp; VALUE(RIGHT(D91,2)+1)</f>
        <v># 9</v>
      </c>
      <c r="F91" s="524" t="str">
        <f>"# " &amp; VALUE(RIGHT(E91,2)+1)</f>
        <v># 10</v>
      </c>
      <c r="G91" s="643" t="s">
        <v>48</v>
      </c>
      <c r="H91" s="284"/>
      <c r="I91" s="39"/>
    </row>
    <row r="92" spans="1:9" ht="17" customHeight="1" thickBot="1">
      <c r="A92" s="130">
        <v>2300</v>
      </c>
      <c r="B92" s="521"/>
      <c r="C92" s="521"/>
      <c r="D92" s="576"/>
      <c r="E92" s="576"/>
      <c r="F92" s="577">
        <v>2305</v>
      </c>
      <c r="G92" s="651"/>
      <c r="H92" s="284" t="s">
        <v>147</v>
      </c>
      <c r="I92" s="147">
        <v>2300</v>
      </c>
    </row>
    <row r="93" spans="1:9" s="21" customFormat="1" ht="17" customHeight="1">
      <c r="A93" s="175"/>
      <c r="B93" s="233" t="s">
        <v>79</v>
      </c>
      <c r="C93" s="214"/>
      <c r="D93" s="228"/>
      <c r="E93" s="287"/>
      <c r="F93" s="288">
        <v>800632426</v>
      </c>
      <c r="G93" s="289" t="s">
        <v>103</v>
      </c>
      <c r="H93" s="284" t="s">
        <v>92</v>
      </c>
      <c r="I93" s="137"/>
    </row>
    <row r="94" spans="1:9" s="21" customFormat="1" ht="17" customHeight="1">
      <c r="A94" s="175"/>
      <c r="B94" s="238"/>
      <c r="C94" s="239" t="s">
        <v>80</v>
      </c>
      <c r="D94" s="290"/>
      <c r="E94" s="291" t="s">
        <v>156</v>
      </c>
      <c r="F94" s="239" t="s">
        <v>80</v>
      </c>
      <c r="G94" s="248" t="s">
        <v>143</v>
      </c>
      <c r="H94" s="292"/>
      <c r="I94" s="133"/>
    </row>
    <row r="95" spans="1:9" s="21" customFormat="1" ht="17" customHeight="1" thickBot="1">
      <c r="A95" s="176">
        <v>2315</v>
      </c>
      <c r="B95" s="238" t="s">
        <v>123</v>
      </c>
      <c r="C95" s="228" t="str">
        <f>"# " &amp; VALUE(RIGHT(B95,4)+1)</f>
        <v># 3628</v>
      </c>
      <c r="D95" s="228" t="str">
        <f>"# " &amp; VALUE(RIGHT(C95,4)+1)</f>
        <v># 3629</v>
      </c>
      <c r="E95" s="293"/>
      <c r="F95" s="294" t="s">
        <v>124</v>
      </c>
      <c r="G95" s="295" t="s">
        <v>102</v>
      </c>
      <c r="H95" s="296">
        <v>2315</v>
      </c>
      <c r="I95" s="177">
        <v>2315</v>
      </c>
    </row>
    <row r="96" spans="1:9" ht="17" customHeight="1" thickBot="1">
      <c r="A96" s="28">
        <v>30</v>
      </c>
      <c r="B96" s="297"/>
      <c r="C96" s="298"/>
      <c r="D96" s="298"/>
      <c r="E96" s="299" t="s">
        <v>157</v>
      </c>
      <c r="F96" s="298"/>
      <c r="G96" s="1338" t="s">
        <v>88</v>
      </c>
      <c r="H96" s="1339"/>
      <c r="I96" s="178">
        <v>30</v>
      </c>
    </row>
    <row r="97" spans="1:9" ht="17" customHeight="1">
      <c r="A97" s="35"/>
      <c r="B97" s="238"/>
      <c r="C97" s="218"/>
      <c r="D97" s="218" t="s">
        <v>33</v>
      </c>
      <c r="E97" s="120" t="s">
        <v>17</v>
      </c>
      <c r="F97" s="216"/>
      <c r="G97" s="303" t="s">
        <v>104</v>
      </c>
      <c r="H97" s="179" t="s">
        <v>20</v>
      </c>
      <c r="I97" s="39"/>
    </row>
    <row r="98" spans="1:9" ht="17" customHeight="1">
      <c r="A98" s="43"/>
      <c r="B98" s="238"/>
      <c r="C98" s="227"/>
      <c r="D98" s="227"/>
      <c r="E98" s="114" t="str">
        <f>E71</f>
        <v>台灣萌萌的 # 6</v>
      </c>
      <c r="F98" s="229"/>
      <c r="G98" s="304" t="s">
        <v>144</v>
      </c>
      <c r="H98" s="180" t="s">
        <v>148</v>
      </c>
      <c r="I98" s="39"/>
    </row>
    <row r="99" spans="1:9" ht="17" customHeight="1" thickBot="1">
      <c r="A99" s="43"/>
      <c r="B99" s="238"/>
      <c r="C99" s="227"/>
      <c r="D99" s="227"/>
      <c r="E99" s="105"/>
      <c r="F99" s="214">
        <v>2350</v>
      </c>
      <c r="G99" s="295" t="s">
        <v>105</v>
      </c>
      <c r="H99" s="59"/>
      <c r="I99" s="39"/>
    </row>
    <row r="100" spans="1:9" s="21" customFormat="1" ht="17" customHeight="1" thickBot="1">
      <c r="A100" s="11" t="s">
        <v>9</v>
      </c>
      <c r="B100" s="300"/>
      <c r="C100" s="301"/>
      <c r="D100" s="301" t="s">
        <v>81</v>
      </c>
      <c r="E100" s="30"/>
      <c r="F100" s="302"/>
      <c r="G100" s="251"/>
      <c r="H100" s="84"/>
      <c r="I100" s="42" t="s">
        <v>9</v>
      </c>
    </row>
    <row r="101" spans="1:9" ht="17" customHeight="1">
      <c r="A101" s="22"/>
      <c r="B101" s="181" t="s">
        <v>17</v>
      </c>
      <c r="C101" s="166" t="s">
        <v>17</v>
      </c>
      <c r="D101" s="166" t="s">
        <v>17</v>
      </c>
      <c r="E101" s="24" t="s">
        <v>17</v>
      </c>
      <c r="F101" s="47" t="s">
        <v>17</v>
      </c>
      <c r="G101" s="167" t="s">
        <v>34</v>
      </c>
      <c r="H101" s="179" t="s">
        <v>20</v>
      </c>
      <c r="I101" s="27"/>
    </row>
    <row r="102" spans="1:9" ht="17" customHeight="1">
      <c r="A102" s="43"/>
      <c r="B102" s="40" t="str">
        <f>$B$27</f>
        <v>新聞掏寶  # 213</v>
      </c>
      <c r="C102" s="105" t="str">
        <f>C61</f>
        <v>懿想得到 # 8</v>
      </c>
      <c r="D102" s="24" t="str">
        <f>D61</f>
        <v>這㇐站阿拉伯 Arabian Days &amp; Nights (20 EPI)</v>
      </c>
      <c r="E102" s="1327" t="str">
        <f>E61</f>
        <v>關注關注組 Eyes On Concern Groups (27 EPI)</v>
      </c>
      <c r="F102" s="1337"/>
      <c r="G102" s="114" t="str">
        <f>G42</f>
        <v>周六聊Teen谷 # 35</v>
      </c>
      <c r="H102" s="172" t="str">
        <f>H71</f>
        <v>星期日檔案 # 30</v>
      </c>
      <c r="I102" s="39"/>
    </row>
    <row r="103" spans="1:9" ht="17" customHeight="1">
      <c r="A103" s="28">
        <v>30</v>
      </c>
      <c r="B103" s="182"/>
      <c r="C103" s="111"/>
      <c r="D103" s="105" t="str">
        <f>D62</f>
        <v># 11</v>
      </c>
      <c r="E103" s="105" t="str">
        <f>E62</f>
        <v># 21</v>
      </c>
      <c r="F103" s="62" t="str">
        <f>F62</f>
        <v># 22</v>
      </c>
      <c r="G103" s="111"/>
      <c r="H103" s="172"/>
      <c r="I103" s="34">
        <v>30</v>
      </c>
    </row>
    <row r="104" spans="1:9" ht="17" customHeight="1">
      <c r="A104" s="43"/>
      <c r="B104" s="583" t="s">
        <v>17</v>
      </c>
      <c r="C104" s="597"/>
      <c r="D104" s="591"/>
      <c r="E104" s="591"/>
      <c r="F104" s="591"/>
      <c r="G104" s="183" t="s">
        <v>34</v>
      </c>
      <c r="H104" s="153"/>
      <c r="I104" s="97"/>
    </row>
    <row r="105" spans="1:9" s="21" customFormat="1" ht="17" customHeight="1" thickBot="1">
      <c r="A105" s="11" t="s">
        <v>10</v>
      </c>
      <c r="B105" s="587"/>
      <c r="C105" s="587"/>
      <c r="D105" s="594" t="s">
        <v>305</v>
      </c>
      <c r="E105" s="586"/>
      <c r="F105" s="586"/>
      <c r="G105" s="1327" t="s">
        <v>59</v>
      </c>
      <c r="H105" s="1328"/>
      <c r="I105" s="108" t="s">
        <v>10</v>
      </c>
    </row>
    <row r="106" spans="1:9" ht="17" customHeight="1">
      <c r="A106" s="109"/>
      <c r="B106" s="593" t="s">
        <v>306</v>
      </c>
      <c r="C106" s="593" t="s">
        <v>307</v>
      </c>
      <c r="D106" s="593" t="s">
        <v>308</v>
      </c>
      <c r="E106" s="593" t="s">
        <v>309</v>
      </c>
      <c r="F106" s="593" t="s">
        <v>311</v>
      </c>
      <c r="G106" s="58" t="str">
        <f>G16</f>
        <v># 18</v>
      </c>
      <c r="H106" s="64" t="str">
        <f>H16</f>
        <v># 19</v>
      </c>
      <c r="I106" s="98"/>
    </row>
    <row r="107" spans="1:9" ht="17" customHeight="1">
      <c r="A107" s="184">
        <v>30</v>
      </c>
      <c r="B107" s="598"/>
      <c r="C107" s="596"/>
      <c r="D107" s="596"/>
      <c r="E107" s="596"/>
      <c r="F107" s="596"/>
      <c r="G107" s="31"/>
      <c r="H107" s="84"/>
      <c r="I107" s="99">
        <v>30</v>
      </c>
    </row>
    <row r="108" spans="1:9" ht="17" customHeight="1">
      <c r="A108" s="118"/>
      <c r="B108" s="516" t="s">
        <v>17</v>
      </c>
      <c r="C108" s="569"/>
      <c r="D108" s="524"/>
      <c r="E108" s="524"/>
      <c r="F108" s="519"/>
      <c r="G108" s="167" t="s">
        <v>34</v>
      </c>
      <c r="H108" s="112" t="s">
        <v>20</v>
      </c>
      <c r="I108" s="185"/>
    </row>
    <row r="109" spans="1:9" s="21" customFormat="1" ht="17" customHeight="1" thickBot="1">
      <c r="A109" s="11" t="s">
        <v>11</v>
      </c>
      <c r="B109" s="578"/>
      <c r="C109" s="579"/>
      <c r="D109" s="524" t="str">
        <f>$D$79</f>
        <v>法證先鋒VI: 倖存者的救贖 Forensic Heroes VI: Redemption (24 EPI)</v>
      </c>
      <c r="E109" s="524"/>
      <c r="F109" s="524"/>
      <c r="G109" s="186"/>
      <c r="H109" s="187"/>
      <c r="I109" s="42" t="s">
        <v>11</v>
      </c>
    </row>
    <row r="110" spans="1:9" ht="17" customHeight="1">
      <c r="A110" s="109"/>
      <c r="B110" s="578" t="str">
        <f>$B$80</f>
        <v># 15</v>
      </c>
      <c r="C110" s="524" t="str">
        <f>"# " &amp; VALUE(RIGHT(B110,2)+1)</f>
        <v># 16</v>
      </c>
      <c r="D110" s="524" t="str">
        <f>"# " &amp; VALUE(RIGHT(C110,2)+1)</f>
        <v># 17</v>
      </c>
      <c r="E110" s="524" t="str">
        <f>"# " &amp; VALUE(RIGHT(D110,2)+1)</f>
        <v># 18</v>
      </c>
      <c r="F110" s="524" t="str">
        <f>F80</f>
        <v># 19</v>
      </c>
      <c r="G110" s="188" t="str">
        <f>G77</f>
        <v>相約澳門「京」豔之旅</v>
      </c>
      <c r="H110" s="601" t="s">
        <v>313</v>
      </c>
      <c r="I110" s="98"/>
    </row>
    <row r="111" spans="1:9" ht="17" customHeight="1">
      <c r="A111" s="113">
        <v>30</v>
      </c>
      <c r="B111" s="580"/>
      <c r="C111" s="521"/>
      <c r="D111" s="521"/>
      <c r="E111" s="521"/>
      <c r="F111" s="521"/>
      <c r="G111" s="190"/>
      <c r="H111" s="189"/>
      <c r="I111" s="99">
        <v>30</v>
      </c>
    </row>
    <row r="112" spans="1:9" ht="17" customHeight="1">
      <c r="A112" s="118"/>
      <c r="B112" s="581" t="s">
        <v>17</v>
      </c>
      <c r="C112" s="542"/>
      <c r="D112" s="517" t="str">
        <f>$E$75</f>
        <v xml:space="preserve">愛．回家之開心速遞  Lo And Behold </v>
      </c>
      <c r="E112" s="517"/>
      <c r="F112" s="517"/>
      <c r="G112" s="641" t="s">
        <v>232</v>
      </c>
      <c r="H112" s="174"/>
      <c r="I112" s="185"/>
    </row>
    <row r="113" spans="1:9" s="21" customFormat="1" ht="17" customHeight="1" thickBot="1">
      <c r="A113" s="11" t="s">
        <v>12</v>
      </c>
      <c r="B113" s="524" t="str">
        <f>B76</f>
        <v># 2363</v>
      </c>
      <c r="C113" s="524" t="str">
        <f>C76</f>
        <v># 2364</v>
      </c>
      <c r="D113" s="524" t="str">
        <f t="shared" ref="D113:F113" si="17">D76</f>
        <v># 2365</v>
      </c>
      <c r="E113" s="524" t="str">
        <f t="shared" si="17"/>
        <v># 2366</v>
      </c>
      <c r="F113" s="524" t="str">
        <f t="shared" si="17"/>
        <v># 2367</v>
      </c>
      <c r="G113" s="652" t="s">
        <v>318</v>
      </c>
      <c r="H113" s="191"/>
      <c r="I113" s="42" t="s">
        <v>12</v>
      </c>
    </row>
    <row r="114" spans="1:9" ht="17" customHeight="1">
      <c r="A114" s="109"/>
      <c r="B114" s="157" t="s">
        <v>17</v>
      </c>
      <c r="C114" s="123"/>
      <c r="D114" s="87" t="s">
        <v>36</v>
      </c>
      <c r="E114" s="37"/>
      <c r="F114" s="37"/>
      <c r="G114" s="640"/>
      <c r="H114" s="192" t="s">
        <v>93</v>
      </c>
      <c r="I114" s="98"/>
    </row>
    <row r="115" spans="1:9" ht="17" customHeight="1">
      <c r="A115" s="184">
        <v>30</v>
      </c>
      <c r="B115" s="67" t="str">
        <f>B74</f>
        <v># 238</v>
      </c>
      <c r="C115" s="67" t="str">
        <f t="shared" ref="C115:F115" si="18">C74</f>
        <v># 239</v>
      </c>
      <c r="D115" s="67" t="str">
        <f t="shared" si="18"/>
        <v># 240</v>
      </c>
      <c r="E115" s="67" t="str">
        <f t="shared" si="18"/>
        <v># 241</v>
      </c>
      <c r="F115" s="67" t="str">
        <f t="shared" si="18"/>
        <v># 242</v>
      </c>
      <c r="G115" s="606" t="s">
        <v>323</v>
      </c>
      <c r="H115" s="193" t="s">
        <v>122</v>
      </c>
      <c r="I115" s="99">
        <v>30</v>
      </c>
    </row>
    <row r="116" spans="1:9" ht="17" customHeight="1">
      <c r="A116" s="113"/>
      <c r="B116" s="194" t="s">
        <v>17</v>
      </c>
      <c r="C116" s="123" t="s">
        <v>17</v>
      </c>
      <c r="D116" s="73" t="s">
        <v>17</v>
      </c>
      <c r="E116" s="73" t="s">
        <v>17</v>
      </c>
      <c r="F116" s="73" t="s">
        <v>17</v>
      </c>
      <c r="G116" s="641" t="s">
        <v>232</v>
      </c>
      <c r="H116" s="543" t="s">
        <v>214</v>
      </c>
      <c r="I116" s="100"/>
    </row>
    <row r="117" spans="1:9" s="21" customFormat="1" ht="17" customHeight="1" thickBot="1">
      <c r="A117" s="11" t="s">
        <v>15</v>
      </c>
      <c r="B117" s="94" t="str">
        <f>B71</f>
        <v>玲玲友情報 # 16</v>
      </c>
      <c r="C117" s="62" t="str">
        <f>$C$71</f>
        <v>怪宿宿 #12</v>
      </c>
      <c r="D117" s="30" t="str">
        <f>$D$71</f>
        <v>玲玲友情報 # 17</v>
      </c>
      <c r="E117" s="30" t="str">
        <f>$E$71</f>
        <v>台灣萌萌的 # 6</v>
      </c>
      <c r="F117" s="31" t="str">
        <f>F71</f>
        <v>最強生命線 # 361</v>
      </c>
      <c r="G117" s="638" t="s">
        <v>315</v>
      </c>
      <c r="H117" s="524" t="str">
        <f>H76</f>
        <v># 2368</v>
      </c>
      <c r="I117" s="42" t="s">
        <v>15</v>
      </c>
    </row>
    <row r="118" spans="1:9" ht="17" customHeight="1">
      <c r="A118" s="109"/>
      <c r="B118" s="36" t="s">
        <v>17</v>
      </c>
      <c r="C118" s="37"/>
      <c r="D118" s="62"/>
      <c r="E118" s="62"/>
      <c r="F118" s="38"/>
      <c r="G118" s="637"/>
      <c r="H118" s="582" t="s">
        <v>20</v>
      </c>
      <c r="I118" s="98"/>
    </row>
    <row r="119" spans="1:9" ht="17" customHeight="1">
      <c r="A119" s="184">
        <v>30</v>
      </c>
      <c r="B119" s="195"/>
      <c r="C119" s="62"/>
      <c r="D119" s="62" t="str">
        <f>D64</f>
        <v>天龍八部 Demi-Gods and Semi-Devils (50 EPI)</v>
      </c>
      <c r="E119" s="62"/>
      <c r="F119" s="62"/>
      <c r="G119" s="642"/>
      <c r="H119" s="524" t="str">
        <f>H87</f>
        <v>荃頌荃盛 #2</v>
      </c>
      <c r="I119" s="99">
        <v>30</v>
      </c>
    </row>
    <row r="120" spans="1:9" ht="17" customHeight="1">
      <c r="A120" s="113"/>
      <c r="B120" s="40" t="str">
        <f>B65</f>
        <v># 16</v>
      </c>
      <c r="C120" s="62" t="str">
        <f>C65</f>
        <v># 17</v>
      </c>
      <c r="D120" s="62" t="str">
        <f>D65</f>
        <v># 18</v>
      </c>
      <c r="E120" s="62" t="str">
        <f>E65</f>
        <v># 19</v>
      </c>
      <c r="F120" s="62" t="str">
        <f>F65</f>
        <v># 20</v>
      </c>
      <c r="G120" s="641" t="s">
        <v>232</v>
      </c>
      <c r="H120" s="582" t="s">
        <v>20</v>
      </c>
      <c r="I120" s="185"/>
    </row>
    <row r="121" spans="1:9" s="21" customFormat="1" ht="17" customHeight="1" thickBot="1">
      <c r="A121" s="11" t="s">
        <v>13</v>
      </c>
      <c r="B121" s="66"/>
      <c r="C121" s="67"/>
      <c r="D121" s="67"/>
      <c r="E121" s="67"/>
      <c r="F121" s="67"/>
      <c r="G121" s="642" t="s">
        <v>316</v>
      </c>
      <c r="H121" s="527" t="str">
        <f>H92</f>
        <v>J Music #52</v>
      </c>
      <c r="I121" s="42" t="s">
        <v>13</v>
      </c>
    </row>
    <row r="122" spans="1:9" ht="17" customHeight="1">
      <c r="A122" s="43"/>
      <c r="B122" s="119" t="s">
        <v>17</v>
      </c>
      <c r="C122" s="48"/>
      <c r="D122" s="6"/>
      <c r="E122" s="6"/>
      <c r="F122" s="6"/>
      <c r="G122" s="167" t="s">
        <v>34</v>
      </c>
      <c r="H122" s="179" t="s">
        <v>20</v>
      </c>
      <c r="I122" s="39"/>
    </row>
    <row r="123" spans="1:9" ht="17" customHeight="1">
      <c r="A123" s="184" t="s">
        <v>2</v>
      </c>
      <c r="B123" s="196"/>
      <c r="C123" s="5"/>
      <c r="D123" s="62" t="str">
        <f>D39</f>
        <v>流行都市  Big City Shop 2024</v>
      </c>
      <c r="E123" s="6"/>
      <c r="F123" s="62"/>
      <c r="G123" s="114" t="str">
        <f>G71</f>
        <v>新聞透視 # 35</v>
      </c>
      <c r="H123" s="58" t="str">
        <f>H40</f>
        <v>開心無敵獎門人 # 7</v>
      </c>
      <c r="I123" s="99" t="s">
        <v>2</v>
      </c>
    </row>
    <row r="124" spans="1:9" ht="17" customHeight="1">
      <c r="A124" s="113"/>
      <c r="B124" s="62" t="str">
        <f>B40</f>
        <v># 175</v>
      </c>
      <c r="C124" s="62" t="str">
        <f>C40</f>
        <v># 176</v>
      </c>
      <c r="D124" s="62" t="str">
        <f>D40</f>
        <v># 177</v>
      </c>
      <c r="E124" s="62" t="str">
        <f>E40</f>
        <v># 178</v>
      </c>
      <c r="F124" s="62" t="str">
        <f>F40</f>
        <v># 179</v>
      </c>
      <c r="G124" s="167" t="s">
        <v>34</v>
      </c>
      <c r="H124" s="62"/>
      <c r="I124" s="100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35</v>
      </c>
      <c r="H125" s="202"/>
      <c r="I125" s="42" t="s">
        <v>14</v>
      </c>
    </row>
    <row r="126" spans="1:9" ht="17" customHeight="1" thickTop="1">
      <c r="A126" s="203"/>
      <c r="B126" s="5"/>
      <c r="C126" s="6"/>
      <c r="D126" s="6"/>
      <c r="E126" s="6"/>
      <c r="F126" s="6"/>
      <c r="G126" s="6"/>
      <c r="H126" s="1333">
        <f ca="1">TODAY()</f>
        <v>45565</v>
      </c>
      <c r="I126" s="1334"/>
    </row>
    <row r="127" spans="1:9" ht="17" customHeight="1"/>
    <row r="128" spans="1:9" ht="17" customHeight="1"/>
    <row r="129" ht="17" customHeight="1"/>
  </sheetData>
  <mergeCells count="19">
    <mergeCell ref="H126:I126"/>
    <mergeCell ref="B68:F68"/>
    <mergeCell ref="G68:H68"/>
    <mergeCell ref="E102:F102"/>
    <mergeCell ref="G96:H96"/>
    <mergeCell ref="G105:H105"/>
    <mergeCell ref="H81:H82"/>
    <mergeCell ref="C56:D56"/>
    <mergeCell ref="E61:F61"/>
    <mergeCell ref="E56:F56"/>
    <mergeCell ref="C1:G1"/>
    <mergeCell ref="H2:I2"/>
    <mergeCell ref="B11:F11"/>
    <mergeCell ref="G11:H11"/>
    <mergeCell ref="D6:E6"/>
    <mergeCell ref="F6:G6"/>
    <mergeCell ref="G15:H15"/>
    <mergeCell ref="G26:H26"/>
    <mergeCell ref="G27:H27"/>
  </mergeCells>
  <phoneticPr fontId="0" type="noConversion"/>
  <printOptions horizontalCentered="1"/>
  <pageMargins left="0" right="0" top="0.27559055118110237" bottom="0" header="0.11811023622047245" footer="0"/>
  <pageSetup paperSize="9" scale="39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42BF-BC92-441F-9E5E-7D1478C22881}">
  <dimension ref="A1:I129"/>
  <sheetViews>
    <sheetView zoomScale="70" zoomScaleNormal="70" workbookViewId="0">
      <pane ySplit="4" topLeftCell="A56" activePane="bottomLeft" state="frozen"/>
      <selection pane="bottomLeft" activeCell="H109" sqref="H109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2"/>
      <c r="B1" s="3"/>
      <c r="C1" s="1321" t="s">
        <v>160</v>
      </c>
      <c r="D1" s="1321"/>
      <c r="E1" s="1321"/>
      <c r="F1" s="1321"/>
      <c r="G1" s="1321"/>
      <c r="H1" s="3"/>
      <c r="I1" s="3"/>
    </row>
    <row r="2" spans="1:9" ht="17" customHeight="1" thickBot="1">
      <c r="A2" s="5" t="s">
        <v>161</v>
      </c>
      <c r="B2" s="6"/>
      <c r="C2" s="6"/>
      <c r="D2" s="1" t="s">
        <v>18</v>
      </c>
      <c r="E2" s="1"/>
      <c r="F2" s="7"/>
      <c r="G2" s="7"/>
      <c r="H2" s="1322" t="s">
        <v>162</v>
      </c>
      <c r="I2" s="132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163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45544</v>
      </c>
      <c r="C4" s="12">
        <f t="shared" ref="C4:H4" si="0">SUM(B4+1)</f>
        <v>45545</v>
      </c>
      <c r="D4" s="13">
        <f t="shared" si="0"/>
        <v>45546</v>
      </c>
      <c r="E4" s="13">
        <f t="shared" si="0"/>
        <v>45547</v>
      </c>
      <c r="F4" s="13">
        <f t="shared" si="0"/>
        <v>45548</v>
      </c>
      <c r="G4" s="13">
        <f t="shared" si="0"/>
        <v>45549</v>
      </c>
      <c r="H4" s="13">
        <f t="shared" si="0"/>
        <v>45550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1315" t="s">
        <v>164</v>
      </c>
      <c r="E6" s="1316"/>
      <c r="F6" s="1319" t="s">
        <v>165</v>
      </c>
      <c r="G6" s="1320"/>
      <c r="H6" s="26" t="s">
        <v>17</v>
      </c>
      <c r="I6" s="27"/>
    </row>
    <row r="7" spans="1:9" ht="17" customHeight="1">
      <c r="A7" s="28">
        <v>30</v>
      </c>
      <c r="B7" s="29" t="str">
        <f>LEFT($H$64,5) &amp; " # " &amp; VALUE(RIGHT($H$64,2)-1)</f>
        <v>財經透視  # 36</v>
      </c>
      <c r="C7" s="30" t="str">
        <f>B27</f>
        <v>新聞掏寶  # 214</v>
      </c>
      <c r="D7" s="31" t="str">
        <f>C57</f>
        <v># 11</v>
      </c>
      <c r="E7" s="32" t="str">
        <f>"# " &amp; VALUE(RIGHT(D7,2)+1)</f>
        <v># 12</v>
      </c>
      <c r="F7" s="31" t="str">
        <f>E57</f>
        <v># 13</v>
      </c>
      <c r="G7" s="30" t="str">
        <f>F57</f>
        <v># 14</v>
      </c>
      <c r="H7" s="33" t="str">
        <f>D71</f>
        <v>玲玲友情報 # 19</v>
      </c>
      <c r="I7" s="34">
        <v>30</v>
      </c>
    </row>
    <row r="8" spans="1:9" ht="17" customHeight="1">
      <c r="A8" s="35"/>
      <c r="B8" s="36" t="s">
        <v>17</v>
      </c>
      <c r="C8" s="37"/>
      <c r="D8" s="37"/>
      <c r="E8" s="38" t="str">
        <f>$E$73</f>
        <v>東張西望  Scoop 2024</v>
      </c>
      <c r="F8" s="37"/>
      <c r="G8" s="37"/>
      <c r="H8" s="37"/>
      <c r="I8" s="39"/>
    </row>
    <row r="9" spans="1:9" s="21" customFormat="1" ht="17" customHeight="1" thickBot="1">
      <c r="A9" s="11" t="s">
        <v>0</v>
      </c>
      <c r="B9" s="40" t="str">
        <f>"# " &amp; VALUE(RIGHT(B74,3)-1)</f>
        <v># 244</v>
      </c>
      <c r="C9" s="41" t="str">
        <f>B74</f>
        <v># 245</v>
      </c>
      <c r="D9" s="41" t="str">
        <f t="shared" ref="D9:H9" si="1">C74</f>
        <v># 246</v>
      </c>
      <c r="E9" s="41" t="str">
        <f t="shared" si="1"/>
        <v># 247</v>
      </c>
      <c r="F9" s="41" t="str">
        <f t="shared" si="1"/>
        <v># 248</v>
      </c>
      <c r="G9" s="41" t="str">
        <f t="shared" si="1"/>
        <v># 249</v>
      </c>
      <c r="H9" s="41" t="str">
        <f t="shared" si="1"/>
        <v># 250</v>
      </c>
      <c r="I9" s="42" t="s">
        <v>0</v>
      </c>
    </row>
    <row r="10" spans="1:9" ht="17" customHeight="1">
      <c r="A10" s="43"/>
      <c r="B10" s="210"/>
      <c r="C10" s="211"/>
      <c r="D10" s="211"/>
      <c r="E10" s="211"/>
      <c r="F10" s="212"/>
      <c r="G10" s="210"/>
      <c r="H10" s="213"/>
      <c r="I10" s="27"/>
    </row>
    <row r="11" spans="1:9" ht="17" customHeight="1">
      <c r="A11" s="28">
        <v>30</v>
      </c>
      <c r="B11" s="1323" t="s">
        <v>166</v>
      </c>
      <c r="C11" s="1324"/>
      <c r="D11" s="1324"/>
      <c r="E11" s="1324"/>
      <c r="F11" s="1325"/>
      <c r="G11" s="1323" t="s">
        <v>31</v>
      </c>
      <c r="H11" s="1326"/>
      <c r="I11" s="34">
        <v>30</v>
      </c>
    </row>
    <row r="12" spans="1:9" ht="17" customHeight="1">
      <c r="A12" s="44"/>
      <c r="B12" s="217"/>
      <c r="C12" s="214"/>
      <c r="D12" s="218"/>
      <c r="E12" s="214"/>
      <c r="F12" s="215"/>
      <c r="G12" s="217"/>
      <c r="H12" s="219"/>
      <c r="I12" s="39"/>
    </row>
    <row r="13" spans="1:9" s="21" customFormat="1" ht="17" customHeight="1" thickBot="1">
      <c r="A13" s="45" t="s">
        <v>1</v>
      </c>
      <c r="B13" s="220"/>
      <c r="C13" s="221"/>
      <c r="D13" s="222"/>
      <c r="E13" s="222"/>
      <c r="F13" s="223"/>
      <c r="G13" s="224"/>
      <c r="H13" s="225"/>
      <c r="I13" s="42" t="s">
        <v>1</v>
      </c>
    </row>
    <row r="14" spans="1:9" ht="17" customHeight="1">
      <c r="A14" s="46"/>
      <c r="B14" s="47">
        <v>800164256</v>
      </c>
      <c r="C14" s="47"/>
      <c r="D14" s="47"/>
      <c r="E14" s="48"/>
      <c r="F14" s="49"/>
      <c r="G14" s="166" t="s">
        <v>58</v>
      </c>
      <c r="H14" s="166" t="s">
        <v>167</v>
      </c>
      <c r="I14" s="51"/>
    </row>
    <row r="15" spans="1:9" ht="17" customHeight="1">
      <c r="A15" s="52" t="s">
        <v>2</v>
      </c>
      <c r="B15" s="53"/>
      <c r="C15" s="54"/>
      <c r="D15" s="55" t="s">
        <v>168</v>
      </c>
      <c r="E15" s="56"/>
      <c r="F15" s="57"/>
      <c r="G15" s="111" t="s">
        <v>169</v>
      </c>
      <c r="H15" s="180" t="s">
        <v>170</v>
      </c>
      <c r="I15" s="60" t="s">
        <v>2</v>
      </c>
    </row>
    <row r="16" spans="1:9" ht="17" customHeight="1">
      <c r="A16" s="61"/>
      <c r="B16" s="40" t="s">
        <v>171</v>
      </c>
      <c r="C16" s="62" t="str">
        <f t="shared" ref="C16:F16" si="2">"# " &amp; VALUE(RIGHT(B16,2)+1)</f>
        <v># 23</v>
      </c>
      <c r="D16" s="62" t="str">
        <f t="shared" si="2"/>
        <v># 24</v>
      </c>
      <c r="E16" s="62" t="str">
        <f t="shared" si="2"/>
        <v># 25</v>
      </c>
      <c r="F16" s="63" t="str">
        <f t="shared" si="2"/>
        <v># 26</v>
      </c>
      <c r="G16" s="105" t="s">
        <v>172</v>
      </c>
      <c r="H16" s="64" t="s">
        <v>173</v>
      </c>
      <c r="I16" s="65"/>
    </row>
    <row r="17" spans="1:9" s="21" customFormat="1" ht="17" customHeight="1" thickBot="1">
      <c r="A17" s="45" t="s">
        <v>3</v>
      </c>
      <c r="B17" s="66" t="s">
        <v>40</v>
      </c>
      <c r="C17" s="67"/>
      <c r="D17" s="68"/>
      <c r="E17" s="68"/>
      <c r="F17" s="69"/>
      <c r="G17" s="206"/>
      <c r="H17" s="71"/>
      <c r="I17" s="14" t="s">
        <v>16</v>
      </c>
    </row>
    <row r="18" spans="1:9" s="21" customFormat="1" ht="17" customHeight="1">
      <c r="A18" s="72"/>
      <c r="B18" s="73" t="s">
        <v>82</v>
      </c>
      <c r="C18" s="37"/>
      <c r="D18" s="74" t="s">
        <v>83</v>
      </c>
      <c r="E18" s="37"/>
      <c r="F18" s="6"/>
      <c r="G18" s="6"/>
      <c r="H18" s="75"/>
      <c r="I18" s="20"/>
    </row>
    <row r="19" spans="1:9" s="21" customFormat="1" ht="17" customHeight="1">
      <c r="A19" s="76"/>
      <c r="B19" s="67" t="s">
        <v>174</v>
      </c>
      <c r="C19" s="67" t="str">
        <f t="shared" ref="C19:H19" si="3">"# " &amp; VALUE(RIGHT(B19,3)+1)</f>
        <v># 174</v>
      </c>
      <c r="D19" s="67" t="str">
        <f t="shared" si="3"/>
        <v># 175</v>
      </c>
      <c r="E19" s="67" t="str">
        <f t="shared" si="3"/>
        <v># 176</v>
      </c>
      <c r="F19" s="67" t="str">
        <f t="shared" si="3"/>
        <v># 177</v>
      </c>
      <c r="G19" s="67" t="str">
        <f t="shared" si="3"/>
        <v># 178</v>
      </c>
      <c r="H19" s="67" t="str">
        <f t="shared" si="3"/>
        <v># 179</v>
      </c>
      <c r="I19" s="20" t="s">
        <v>94</v>
      </c>
    </row>
    <row r="20" spans="1:9" s="21" customFormat="1" ht="17" customHeight="1">
      <c r="A20" s="76"/>
      <c r="B20" s="653" t="s">
        <v>17</v>
      </c>
      <c r="C20" s="640"/>
      <c r="D20" s="640"/>
      <c r="E20" s="654" t="s">
        <v>175</v>
      </c>
      <c r="F20" s="640"/>
      <c r="G20" s="650"/>
      <c r="H20" s="26" t="s">
        <v>17</v>
      </c>
      <c r="I20" s="20"/>
    </row>
    <row r="21" spans="1:9" ht="17" customHeight="1">
      <c r="A21" s="78" t="s">
        <v>2</v>
      </c>
      <c r="B21" s="632" t="s">
        <v>324</v>
      </c>
      <c r="C21" s="606" t="s">
        <v>325</v>
      </c>
      <c r="D21" s="606" t="s">
        <v>326</v>
      </c>
      <c r="E21" s="606" t="s">
        <v>327</v>
      </c>
      <c r="F21" s="606" t="s">
        <v>328</v>
      </c>
      <c r="G21" s="606" t="s">
        <v>329</v>
      </c>
      <c r="H21" s="79" t="s">
        <v>176</v>
      </c>
      <c r="I21" s="60" t="s">
        <v>2</v>
      </c>
    </row>
    <row r="22" spans="1:9" ht="17" customHeight="1">
      <c r="A22" s="80"/>
      <c r="B22" s="226" t="s">
        <v>84</v>
      </c>
      <c r="C22" s="227"/>
      <c r="D22" s="228"/>
      <c r="E22" s="228" t="s">
        <v>85</v>
      </c>
      <c r="F22" s="228"/>
      <c r="G22" s="227"/>
      <c r="H22" s="229"/>
      <c r="I22" s="82"/>
    </row>
    <row r="23" spans="1:9" s="21" customFormat="1" ht="17" customHeight="1" thickBot="1">
      <c r="A23" s="83" t="s">
        <v>4</v>
      </c>
      <c r="B23" s="230" t="s">
        <v>177</v>
      </c>
      <c r="C23" s="228" t="str">
        <f t="shared" ref="C23:H23" si="4">"# " &amp; VALUE(RIGHT(B23,4)+1)</f>
        <v># 1093</v>
      </c>
      <c r="D23" s="231" t="str">
        <f t="shared" si="4"/>
        <v># 1094</v>
      </c>
      <c r="E23" s="231" t="str">
        <f t="shared" si="4"/>
        <v># 1095</v>
      </c>
      <c r="F23" s="228" t="str">
        <f t="shared" si="4"/>
        <v># 1096</v>
      </c>
      <c r="G23" s="228" t="str">
        <f t="shared" si="4"/>
        <v># 1097</v>
      </c>
      <c r="H23" s="232" t="str">
        <f t="shared" si="4"/>
        <v># 1098</v>
      </c>
      <c r="I23" s="20" t="s">
        <v>4</v>
      </c>
    </row>
    <row r="24" spans="1:9" ht="17" customHeight="1">
      <c r="A24" s="85"/>
      <c r="B24" s="655" t="s">
        <v>330</v>
      </c>
      <c r="C24" s="87"/>
      <c r="D24" s="88" t="str">
        <f>D90</f>
        <v>家常便飯爭霸戰 Clash Of Home Chefs (10 EPI)</v>
      </c>
      <c r="E24" s="37"/>
      <c r="F24" s="37"/>
      <c r="G24" s="748">
        <v>800538534</v>
      </c>
      <c r="H24" s="747"/>
      <c r="I24" s="89"/>
    </row>
    <row r="25" spans="1:9" ht="17" customHeight="1">
      <c r="A25" s="90" t="s">
        <v>2</v>
      </c>
      <c r="B25" s="657" t="s">
        <v>331</v>
      </c>
      <c r="C25" s="67" t="str">
        <f>B91</f>
        <v># 1</v>
      </c>
      <c r="D25" s="67" t="str">
        <f>"# " &amp; VALUE(RIGHT(C25,2)+1)</f>
        <v># 2</v>
      </c>
      <c r="E25" s="67" t="str">
        <f>"# " &amp; VALUE(RIGHT(D25,2)+1)</f>
        <v># 3</v>
      </c>
      <c r="F25" s="67" t="str">
        <f>"# " &amp; VALUE(RIGHT(E25,2)+1)</f>
        <v># 4</v>
      </c>
      <c r="G25" s="746"/>
      <c r="H25" s="745"/>
      <c r="I25" s="60" t="s">
        <v>2</v>
      </c>
    </row>
    <row r="26" spans="1:9" ht="17" customHeight="1">
      <c r="A26" s="91"/>
      <c r="B26" s="92" t="s">
        <v>17</v>
      </c>
      <c r="C26" s="48" t="s">
        <v>17</v>
      </c>
      <c r="D26" s="81" t="s">
        <v>17</v>
      </c>
      <c r="E26" s="81" t="s">
        <v>17</v>
      </c>
      <c r="F26" s="81" t="s">
        <v>17</v>
      </c>
      <c r="G26" s="1341" t="s">
        <v>363</v>
      </c>
      <c r="H26" s="1342"/>
      <c r="I26" s="82"/>
    </row>
    <row r="27" spans="1:9" ht="17" customHeight="1" thickBot="1">
      <c r="A27" s="93"/>
      <c r="B27" s="63" t="str">
        <f>LEFT($H$36,5) &amp; " # " &amp; VALUE(RIGHT($H$36,3)-1)</f>
        <v>新聞掏寶  # 214</v>
      </c>
      <c r="C27" s="25" t="str">
        <f>B71</f>
        <v>玲玲友情報 # 18</v>
      </c>
      <c r="D27" s="58" t="str">
        <f>C71</f>
        <v>怪宿宿 #13</v>
      </c>
      <c r="E27" s="58" t="str">
        <f>D71</f>
        <v>玲玲友情報 # 19</v>
      </c>
      <c r="F27" s="58" t="str">
        <f>E71</f>
        <v>台灣萌萌的 # 7</v>
      </c>
      <c r="G27" s="1343" t="s">
        <v>364</v>
      </c>
      <c r="H27" s="1344"/>
      <c r="I27" s="82"/>
    </row>
    <row r="28" spans="1:9" s="21" customFormat="1" ht="17" customHeight="1" thickBot="1">
      <c r="A28" s="83" t="s">
        <v>5</v>
      </c>
      <c r="B28" s="94"/>
      <c r="C28" s="63"/>
      <c r="D28" s="31"/>
      <c r="E28" s="31"/>
      <c r="F28" s="31"/>
      <c r="G28" s="746" t="s">
        <v>365</v>
      </c>
      <c r="H28" s="789" t="s">
        <v>366</v>
      </c>
      <c r="I28" s="20" t="s">
        <v>5</v>
      </c>
    </row>
    <row r="29" spans="1:9" ht="17" customHeight="1">
      <c r="A29" s="95"/>
      <c r="B29" s="631" t="s">
        <v>17</v>
      </c>
      <c r="C29" s="650"/>
      <c r="D29" s="650"/>
      <c r="E29" s="650"/>
      <c r="F29" s="650"/>
      <c r="G29" s="744"/>
      <c r="H29" s="743" t="s">
        <v>234</v>
      </c>
      <c r="I29" s="98"/>
    </row>
    <row r="30" spans="1:9" ht="17" customHeight="1">
      <c r="A30" s="90" t="s">
        <v>2</v>
      </c>
      <c r="B30" s="658"/>
      <c r="C30" s="630"/>
      <c r="D30" s="630" t="s">
        <v>332</v>
      </c>
      <c r="E30" s="630"/>
      <c r="F30" s="630"/>
      <c r="G30" s="687"/>
      <c r="H30" s="686" t="s">
        <v>351</v>
      </c>
      <c r="I30" s="99" t="s">
        <v>2</v>
      </c>
    </row>
    <row r="31" spans="1:9" ht="17" customHeight="1">
      <c r="A31" s="80"/>
      <c r="B31" s="658" t="s">
        <v>333</v>
      </c>
      <c r="C31" s="630" t="s">
        <v>334</v>
      </c>
      <c r="D31" s="630" t="s">
        <v>335</v>
      </c>
      <c r="E31" s="630" t="s">
        <v>336</v>
      </c>
      <c r="F31" s="630" t="s">
        <v>337</v>
      </c>
      <c r="G31" s="687"/>
      <c r="H31" s="743" t="s">
        <v>234</v>
      </c>
      <c r="I31" s="100"/>
    </row>
    <row r="32" spans="1:9" s="21" customFormat="1" ht="17" customHeight="1" thickBot="1">
      <c r="A32" s="83" t="s">
        <v>6</v>
      </c>
      <c r="B32" s="629"/>
      <c r="C32" s="606"/>
      <c r="D32" s="606"/>
      <c r="E32" s="606"/>
      <c r="F32" s="606"/>
      <c r="G32" s="742"/>
      <c r="H32" s="741" t="s">
        <v>350</v>
      </c>
      <c r="I32" s="42" t="s">
        <v>6</v>
      </c>
    </row>
    <row r="33" spans="1:9" ht="17" customHeight="1">
      <c r="A33" s="95"/>
      <c r="B33" s="48" t="s">
        <v>17</v>
      </c>
      <c r="C33" s="6"/>
      <c r="D33" s="6"/>
      <c r="E33" s="62" t="str">
        <f>$E$73</f>
        <v>東張西望  Scoop 2024</v>
      </c>
      <c r="F33" s="6"/>
      <c r="G33" s="37"/>
      <c r="H33" s="37"/>
      <c r="I33" s="100"/>
    </row>
    <row r="34" spans="1:9" ht="17" customHeight="1">
      <c r="A34" s="90" t="s">
        <v>2</v>
      </c>
      <c r="B34" s="67" t="str">
        <f t="shared" ref="B34:H34" si="5">B9</f>
        <v># 244</v>
      </c>
      <c r="C34" s="67" t="str">
        <f t="shared" si="5"/>
        <v># 245</v>
      </c>
      <c r="D34" s="67" t="str">
        <f t="shared" si="5"/>
        <v># 246</v>
      </c>
      <c r="E34" s="67" t="str">
        <f t="shared" si="5"/>
        <v># 247</v>
      </c>
      <c r="F34" s="67" t="str">
        <f t="shared" si="5"/>
        <v># 248</v>
      </c>
      <c r="G34" s="62" t="str">
        <f t="shared" si="5"/>
        <v># 249</v>
      </c>
      <c r="H34" s="67" t="str">
        <f t="shared" si="5"/>
        <v># 250</v>
      </c>
      <c r="I34" s="99" t="s">
        <v>2</v>
      </c>
    </row>
    <row r="35" spans="1:9" ht="17" customHeight="1">
      <c r="A35" s="80"/>
      <c r="B35" s="92" t="s">
        <v>17</v>
      </c>
      <c r="C35" s="48" t="s">
        <v>17</v>
      </c>
      <c r="D35" s="24" t="s">
        <v>17</v>
      </c>
      <c r="E35" s="81" t="s">
        <v>17</v>
      </c>
      <c r="F35" s="81" t="s">
        <v>17</v>
      </c>
      <c r="G35" s="101" t="s">
        <v>20</v>
      </c>
      <c r="H35" s="102" t="s">
        <v>46</v>
      </c>
      <c r="I35" s="103"/>
    </row>
    <row r="36" spans="1:9" ht="17" customHeight="1">
      <c r="A36" s="80"/>
      <c r="B36" s="104" t="str">
        <f>E61</f>
        <v>關注關注組 Eyes On Concern Groups (27 EPI)</v>
      </c>
      <c r="C36" s="62" t="str">
        <f>B61</f>
        <v>開卷 Open Book 2024</v>
      </c>
      <c r="D36" s="105" t="str">
        <f>C61</f>
        <v>懿想得到 # 9</v>
      </c>
      <c r="E36" s="96" t="str">
        <f>D61</f>
        <v>這㇐站阿拉伯 Arabian Days &amp; Nights (20 EPI)</v>
      </c>
      <c r="F36" s="96" t="str">
        <f>E61</f>
        <v>關注關注組 Eyes On Concern Groups (27 EPI)</v>
      </c>
      <c r="G36" s="106" t="s">
        <v>180</v>
      </c>
      <c r="H36" s="107" t="s">
        <v>181</v>
      </c>
      <c r="I36" s="103"/>
    </row>
    <row r="37" spans="1:9" s="21" customFormat="1" ht="17" customHeight="1" thickBot="1">
      <c r="A37" s="83" t="s">
        <v>7</v>
      </c>
      <c r="B37" s="32" t="str">
        <f>"# " &amp; VALUE(RIGHT(E62,2)-1)</f>
        <v># 22</v>
      </c>
      <c r="C37" s="67" t="str">
        <f>B62</f>
        <v># 107</v>
      </c>
      <c r="D37" s="30"/>
      <c r="E37" s="31" t="str">
        <f>D62</f>
        <v># 12</v>
      </c>
      <c r="F37" s="31" t="str">
        <f>E62</f>
        <v># 23</v>
      </c>
      <c r="G37" s="30"/>
      <c r="H37" s="84" t="s">
        <v>47</v>
      </c>
      <c r="I37" s="108" t="s">
        <v>7</v>
      </c>
    </row>
    <row r="38" spans="1:9" ht="17" customHeight="1">
      <c r="A38" s="109"/>
      <c r="B38" s="233" t="s">
        <v>44</v>
      </c>
      <c r="C38" s="234"/>
      <c r="D38" s="235"/>
      <c r="E38" s="236"/>
      <c r="F38" s="237"/>
      <c r="G38" s="111" t="s">
        <v>76</v>
      </c>
      <c r="H38" s="677" t="s">
        <v>357</v>
      </c>
      <c r="I38" s="51"/>
    </row>
    <row r="39" spans="1:9" ht="17" customHeight="1">
      <c r="A39" s="113"/>
      <c r="B39" s="238"/>
      <c r="C39" s="228"/>
      <c r="D39" s="239" t="s">
        <v>182</v>
      </c>
      <c r="E39" s="228"/>
      <c r="F39" s="240"/>
      <c r="G39" s="114" t="s">
        <v>183</v>
      </c>
      <c r="H39" s="678"/>
      <c r="I39" s="82"/>
    </row>
    <row r="40" spans="1:9" ht="17" customHeight="1">
      <c r="A40" s="52" t="s">
        <v>2</v>
      </c>
      <c r="B40" s="238" t="s">
        <v>184</v>
      </c>
      <c r="C40" s="228" t="str">
        <f>"# " &amp; VALUE(RIGHT(B40,3)+1)</f>
        <v># 181</v>
      </c>
      <c r="D40" s="228" t="str">
        <f>"# " &amp; VALUE(RIGHT(C40,3)+1)</f>
        <v># 182</v>
      </c>
      <c r="E40" s="228" t="str">
        <f>"# " &amp; VALUE(RIGHT(D40,3)+1)</f>
        <v># 183</v>
      </c>
      <c r="F40" s="228" t="str">
        <f>"# " &amp; VALUE(RIGHT(E40,3)+1)</f>
        <v># 184</v>
      </c>
      <c r="G40" s="250" t="s">
        <v>75</v>
      </c>
      <c r="H40" s="676" t="s">
        <v>185</v>
      </c>
      <c r="I40" s="60" t="s">
        <v>2</v>
      </c>
    </row>
    <row r="41" spans="1:9" ht="17" customHeight="1">
      <c r="A41" s="118"/>
      <c r="B41" s="241"/>
      <c r="C41" s="227"/>
      <c r="D41" s="227"/>
      <c r="E41" s="227"/>
      <c r="F41" s="227"/>
      <c r="G41" s="303" t="s">
        <v>45</v>
      </c>
      <c r="H41" s="678" t="s">
        <v>358</v>
      </c>
      <c r="I41" s="82"/>
    </row>
    <row r="42" spans="1:9" ht="17" customHeight="1" thickBot="1">
      <c r="A42" s="113"/>
      <c r="B42" s="241"/>
      <c r="C42" s="227"/>
      <c r="D42" s="227"/>
      <c r="E42" s="227"/>
      <c r="F42" s="227"/>
      <c r="G42" s="248" t="s">
        <v>186</v>
      </c>
      <c r="H42" s="678"/>
      <c r="I42" s="82"/>
    </row>
    <row r="43" spans="1:9" s="21" customFormat="1" ht="17" customHeight="1" thickBot="1">
      <c r="A43" s="121" t="s">
        <v>8</v>
      </c>
      <c r="B43" s="242"/>
      <c r="C43" s="228"/>
      <c r="D43" s="228"/>
      <c r="E43" s="231"/>
      <c r="F43" s="243">
        <v>1405</v>
      </c>
      <c r="G43" s="251" t="s">
        <v>22</v>
      </c>
      <c r="H43" s="669"/>
      <c r="I43" s="14" t="s">
        <v>8</v>
      </c>
    </row>
    <row r="44" spans="1:9" ht="17" customHeight="1">
      <c r="A44" s="95"/>
      <c r="B44" s="659" t="s">
        <v>17</v>
      </c>
      <c r="C44" s="650"/>
      <c r="D44" s="661"/>
      <c r="E44" s="661"/>
      <c r="F44" s="656"/>
      <c r="G44" s="318" t="s">
        <v>17</v>
      </c>
      <c r="H44" s="661" t="s">
        <v>17</v>
      </c>
      <c r="I44" s="98"/>
    </row>
    <row r="45" spans="1:9" ht="17" customHeight="1">
      <c r="A45" s="125" t="s">
        <v>2</v>
      </c>
      <c r="B45" s="607"/>
      <c r="C45" s="630"/>
      <c r="D45" s="660" t="s">
        <v>305</v>
      </c>
      <c r="E45" s="660"/>
      <c r="F45" s="608"/>
      <c r="G45" s="319"/>
      <c r="H45" s="630" t="s">
        <v>359</v>
      </c>
      <c r="I45" s="99" t="s">
        <v>2</v>
      </c>
    </row>
    <row r="46" spans="1:9" ht="17" customHeight="1">
      <c r="A46" s="128"/>
      <c r="B46" s="630" t="s">
        <v>311</v>
      </c>
      <c r="C46" s="630" t="s">
        <v>338</v>
      </c>
      <c r="D46" s="630" t="s">
        <v>333</v>
      </c>
      <c r="E46" s="630" t="s">
        <v>334</v>
      </c>
      <c r="F46" s="630" t="s">
        <v>335</v>
      </c>
      <c r="G46" s="317"/>
      <c r="H46" s="669"/>
      <c r="I46" s="39"/>
    </row>
    <row r="47" spans="1:9" ht="17" customHeight="1">
      <c r="A47" s="128"/>
      <c r="B47" s="658"/>
      <c r="C47" s="630"/>
      <c r="D47" s="609"/>
      <c r="E47" s="609"/>
      <c r="F47" s="610"/>
      <c r="G47" s="316"/>
      <c r="H47" s="664" t="s">
        <v>233</v>
      </c>
      <c r="I47" s="39"/>
    </row>
    <row r="48" spans="1:9" s="21" customFormat="1" ht="17" customHeight="1" thickBot="1">
      <c r="A48" s="130">
        <v>1500</v>
      </c>
      <c r="B48" s="611"/>
      <c r="C48" s="612"/>
      <c r="D48" s="606"/>
      <c r="E48" s="606"/>
      <c r="F48" s="613">
        <v>1505</v>
      </c>
      <c r="G48" s="314" t="s">
        <v>230</v>
      </c>
      <c r="H48" s="663"/>
      <c r="I48" s="133">
        <v>1500</v>
      </c>
    </row>
    <row r="49" spans="1:9" ht="17" customHeight="1">
      <c r="A49" s="134"/>
      <c r="B49" s="86" t="str">
        <f>B24</f>
        <v>2024香港小姐漫遊世界 (10 EPI)</v>
      </c>
      <c r="C49" s="37"/>
      <c r="D49" s="48" t="str">
        <f>D24</f>
        <v>家常便飯爭霸戰 Clash Of Home Chefs (10 EPI)</v>
      </c>
      <c r="E49" s="123"/>
      <c r="F49" s="135"/>
      <c r="G49" s="313"/>
      <c r="H49" s="664"/>
      <c r="I49" s="137"/>
    </row>
    <row r="50" spans="1:9" ht="17" customHeight="1">
      <c r="A50" s="138">
        <v>30</v>
      </c>
      <c r="B50" s="94" t="str">
        <f>B25</f>
        <v># 10</v>
      </c>
      <c r="C50" s="67" t="str">
        <f>"# " &amp; VALUE(RIGHT(B91,2))</f>
        <v># 1</v>
      </c>
      <c r="D50" s="67" t="str">
        <f>"# " &amp; VALUE(RIGHT(C50,2)+1)</f>
        <v># 2</v>
      </c>
      <c r="E50" s="67" t="str">
        <f>"# " &amp; VALUE(RIGHT(D50,2)+1)</f>
        <v># 3</v>
      </c>
      <c r="F50" s="32" t="str">
        <f>F25</f>
        <v># 4</v>
      </c>
      <c r="G50" s="317"/>
      <c r="H50" s="663"/>
      <c r="I50" s="99" t="s">
        <v>2</v>
      </c>
    </row>
    <row r="51" spans="1:9" ht="17" customHeight="1">
      <c r="A51" s="128"/>
      <c r="B51" s="36" t="s">
        <v>17</v>
      </c>
      <c r="C51" s="6"/>
      <c r="D51" s="77" t="s">
        <v>187</v>
      </c>
      <c r="E51" s="140"/>
      <c r="F51" s="24" t="s">
        <v>17</v>
      </c>
      <c r="G51" s="316"/>
      <c r="H51" s="665"/>
      <c r="I51" s="100"/>
    </row>
    <row r="52" spans="1:9" ht="17" customHeight="1">
      <c r="A52" s="128"/>
      <c r="B52" s="31" t="str">
        <f>"# " &amp; VALUE(RIGHT(B95,4)-1)</f>
        <v># 3630</v>
      </c>
      <c r="C52" s="67" t="str">
        <f>B95</f>
        <v># 3631</v>
      </c>
      <c r="D52" s="67" t="str">
        <f>C95</f>
        <v># 3632</v>
      </c>
      <c r="E52" s="67" t="str">
        <f>D95</f>
        <v># 3633</v>
      </c>
      <c r="F52" s="141" t="s">
        <v>188</v>
      </c>
      <c r="G52" s="315"/>
      <c r="H52" s="662"/>
      <c r="I52" s="100"/>
    </row>
    <row r="53" spans="1:9" ht="17" customHeight="1">
      <c r="A53" s="143"/>
      <c r="B53" s="144"/>
      <c r="C53" s="38"/>
      <c r="D53" s="38" t="str">
        <f>E22</f>
        <v>Hands Up   Hands Up 2024</v>
      </c>
      <c r="E53" s="38"/>
      <c r="F53" s="110"/>
      <c r="G53" s="322" t="s">
        <v>17</v>
      </c>
      <c r="H53" s="628"/>
      <c r="I53" s="145"/>
    </row>
    <row r="54" spans="1:9" s="21" customFormat="1" ht="17" customHeight="1" thickBot="1">
      <c r="A54" s="130">
        <v>1600</v>
      </c>
      <c r="B54" s="31" t="str">
        <f>B23</f>
        <v># 1092</v>
      </c>
      <c r="C54" s="67" t="str">
        <f>"# " &amp; VALUE(RIGHT(B54,4)+1)</f>
        <v># 1093</v>
      </c>
      <c r="D54" s="67" t="str">
        <f>"# " &amp; VALUE(RIGHT(C54,4)+1)</f>
        <v># 1094</v>
      </c>
      <c r="E54" s="67" t="str">
        <f>"# " &amp; VALUE(RIGHT(D54,4)+1)</f>
        <v># 1095</v>
      </c>
      <c r="F54" s="32" t="str">
        <f>"# " &amp; VALUE(RIGHT(E54,5)+1)</f>
        <v># 1096</v>
      </c>
      <c r="G54" s="324" t="s">
        <v>235</v>
      </c>
      <c r="H54" s="627" t="s">
        <v>234</v>
      </c>
      <c r="I54" s="147">
        <v>1600</v>
      </c>
    </row>
    <row r="55" spans="1:9" ht="17" customHeight="1">
      <c r="A55" s="85"/>
      <c r="B55" s="148" t="s">
        <v>72</v>
      </c>
      <c r="C55" s="73" t="s">
        <v>74</v>
      </c>
      <c r="D55" s="92"/>
      <c r="E55" s="73" t="s">
        <v>66</v>
      </c>
      <c r="F55" s="92"/>
      <c r="G55" s="323"/>
      <c r="H55" s="639" t="s">
        <v>356</v>
      </c>
      <c r="I55" s="27"/>
    </row>
    <row r="56" spans="1:9" ht="17" customHeight="1">
      <c r="A56" s="128"/>
      <c r="B56" s="150" t="s">
        <v>71</v>
      </c>
      <c r="C56" s="1315" t="s">
        <v>164</v>
      </c>
      <c r="D56" s="1316"/>
      <c r="E56" s="1319" t="s">
        <v>189</v>
      </c>
      <c r="F56" s="1320"/>
      <c r="G56" s="322" t="s">
        <v>17</v>
      </c>
      <c r="H56" s="626"/>
      <c r="I56" s="39"/>
    </row>
    <row r="57" spans="1:9" ht="17" customHeight="1">
      <c r="A57" s="138">
        <v>30</v>
      </c>
      <c r="B57" s="29" t="s">
        <v>190</v>
      </c>
      <c r="C57" s="31" t="s">
        <v>112</v>
      </c>
      <c r="D57" s="32" t="str">
        <f>"# " &amp; VALUE(RIGHT(C57,2)+1)</f>
        <v># 12</v>
      </c>
      <c r="E57" s="31" t="s">
        <v>191</v>
      </c>
      <c r="F57" s="32" t="str">
        <f>"# " &amp; VALUE(RIGHT(E57,2)+1)</f>
        <v># 14</v>
      </c>
      <c r="G57" s="321" t="s">
        <v>237</v>
      </c>
      <c r="H57" s="627" t="s">
        <v>234</v>
      </c>
      <c r="I57" s="34">
        <v>30</v>
      </c>
    </row>
    <row r="58" spans="1:9" ht="17" customHeight="1">
      <c r="A58" s="128"/>
      <c r="B58" s="152" t="s">
        <v>20</v>
      </c>
      <c r="C58" s="6" t="s">
        <v>192</v>
      </c>
      <c r="D58" s="88"/>
      <c r="E58" s="24" t="s">
        <v>17</v>
      </c>
      <c r="F58" s="81" t="s">
        <v>17</v>
      </c>
      <c r="G58" s="120" t="s">
        <v>17</v>
      </c>
      <c r="H58" s="636" t="s">
        <v>350</v>
      </c>
      <c r="I58" s="39"/>
    </row>
    <row r="59" spans="1:9" s="21" customFormat="1" ht="17" customHeight="1" thickBot="1">
      <c r="A59" s="130">
        <v>1700</v>
      </c>
      <c r="B59" s="154" t="s">
        <v>180</v>
      </c>
      <c r="C59" s="155" t="s">
        <v>99</v>
      </c>
      <c r="D59" s="67" t="str">
        <f>"# " &amp; VALUE(RIGHT(C59,2)+1)</f>
        <v># 10</v>
      </c>
      <c r="E59" s="156" t="str">
        <f>C71</f>
        <v>怪宿宿 #13</v>
      </c>
      <c r="F59" s="31" t="str">
        <f>E71</f>
        <v>台灣萌萌的 # 7</v>
      </c>
      <c r="G59" s="105" t="s">
        <v>147</v>
      </c>
      <c r="H59" s="635" t="s">
        <v>234</v>
      </c>
      <c r="I59" s="147">
        <v>1700</v>
      </c>
    </row>
    <row r="60" spans="1:9" ht="17" customHeight="1">
      <c r="A60" s="22"/>
      <c r="B60" s="244" t="s">
        <v>41</v>
      </c>
      <c r="C60" s="245" t="s">
        <v>61</v>
      </c>
      <c r="D60" s="246" t="s">
        <v>51</v>
      </c>
      <c r="E60" s="246" t="s">
        <v>53</v>
      </c>
      <c r="F60" s="234"/>
      <c r="G60" s="101" t="s">
        <v>20</v>
      </c>
      <c r="H60" s="634" t="s">
        <v>354</v>
      </c>
      <c r="I60" s="27"/>
    </row>
    <row r="61" spans="1:9" ht="17" customHeight="1">
      <c r="A61" s="43"/>
      <c r="B61" s="247" t="s">
        <v>193</v>
      </c>
      <c r="C61" s="248" t="s">
        <v>194</v>
      </c>
      <c r="D61" s="249" t="s">
        <v>195</v>
      </c>
      <c r="E61" s="1317" t="s">
        <v>196</v>
      </c>
      <c r="F61" s="1318"/>
      <c r="G61" s="114" t="str">
        <f>G39</f>
        <v>周遊關西 # 6</v>
      </c>
      <c r="H61" s="633"/>
      <c r="I61" s="39"/>
    </row>
    <row r="62" spans="1:9" ht="17" customHeight="1">
      <c r="A62" s="28">
        <v>30</v>
      </c>
      <c r="B62" s="242" t="s">
        <v>197</v>
      </c>
      <c r="C62" s="250" t="s">
        <v>62</v>
      </c>
      <c r="D62" s="251" t="s">
        <v>198</v>
      </c>
      <c r="E62" s="230" t="s">
        <v>199</v>
      </c>
      <c r="F62" s="252" t="str">
        <f>"# " &amp; VALUE(RIGHT(E62,2)+1)</f>
        <v># 24</v>
      </c>
      <c r="G62" s="158"/>
      <c r="H62" s="84"/>
      <c r="I62" s="34">
        <v>30</v>
      </c>
    </row>
    <row r="63" spans="1:9" ht="17" customHeight="1">
      <c r="A63" s="35"/>
      <c r="B63" s="73" t="s">
        <v>98</v>
      </c>
      <c r="C63" s="73"/>
      <c r="D63" s="123"/>
      <c r="E63" s="123"/>
      <c r="F63" s="123"/>
      <c r="G63" s="101" t="s">
        <v>20</v>
      </c>
      <c r="H63" s="149" t="s">
        <v>54</v>
      </c>
      <c r="I63" s="39"/>
    </row>
    <row r="64" spans="1:9" ht="17" customHeight="1">
      <c r="A64" s="43"/>
      <c r="B64" s="48"/>
      <c r="C64" s="48"/>
      <c r="D64" s="62" t="s">
        <v>200</v>
      </c>
      <c r="E64" s="56"/>
      <c r="F64" s="48"/>
      <c r="G64" s="159" t="str">
        <f>G42</f>
        <v>周六聊Teen谷 # 36</v>
      </c>
      <c r="H64" s="107" t="s">
        <v>201</v>
      </c>
      <c r="I64" s="39"/>
    </row>
    <row r="65" spans="1:9" s="21" customFormat="1" ht="17" customHeight="1" thickBot="1">
      <c r="A65" s="160">
        <v>1800</v>
      </c>
      <c r="B65" s="62" t="s">
        <v>127</v>
      </c>
      <c r="C65" s="62" t="str">
        <f>"# " &amp; VALUE(RIGHT(B65,2)+1)</f>
        <v># 22</v>
      </c>
      <c r="D65" s="62" t="str">
        <f>"# " &amp; VALUE(RIGHT(C65,2)+1)</f>
        <v># 23</v>
      </c>
      <c r="E65" s="62" t="str">
        <f>"# " &amp; VALUE(RIGHT(D65,2)+1)</f>
        <v># 24</v>
      </c>
      <c r="F65" s="62" t="str">
        <f>"# " &amp; VALUE(RIGHT(E65,2)+1)</f>
        <v># 25</v>
      </c>
      <c r="G65" s="30"/>
      <c r="H65" s="59" t="s">
        <v>38</v>
      </c>
      <c r="I65" s="147">
        <v>1800</v>
      </c>
    </row>
    <row r="66" spans="1:9" ht="17" customHeight="1">
      <c r="A66" s="43"/>
      <c r="B66" s="40"/>
      <c r="C66" s="62"/>
      <c r="D66" s="62"/>
      <c r="E66" s="62"/>
      <c r="F66" s="62"/>
      <c r="G66" s="288" t="s">
        <v>202</v>
      </c>
      <c r="H66" s="307"/>
      <c r="I66" s="39"/>
    </row>
    <row r="67" spans="1:9" ht="17" customHeight="1" thickBot="1">
      <c r="A67" s="28">
        <v>30</v>
      </c>
      <c r="B67" s="162"/>
      <c r="C67" s="41"/>
      <c r="D67" s="41"/>
      <c r="E67" s="41"/>
      <c r="F67" s="41"/>
      <c r="G67" s="308" t="s">
        <v>111</v>
      </c>
      <c r="H67" s="309" t="s">
        <v>172</v>
      </c>
      <c r="I67" s="34">
        <v>30</v>
      </c>
    </row>
    <row r="68" spans="1:9" ht="17" customHeight="1">
      <c r="A68" s="43"/>
      <c r="B68" s="1335" t="s">
        <v>203</v>
      </c>
      <c r="C68" s="1324"/>
      <c r="D68" s="1324"/>
      <c r="E68" s="1324"/>
      <c r="F68" s="1325"/>
      <c r="G68" s="1335" t="s">
        <v>204</v>
      </c>
      <c r="H68" s="1336"/>
      <c r="I68" s="39"/>
    </row>
    <row r="69" spans="1:9" s="21" customFormat="1" ht="12.65" customHeight="1" thickBot="1">
      <c r="A69" s="160">
        <v>1900</v>
      </c>
      <c r="B69" s="253"/>
      <c r="C69" s="254"/>
      <c r="D69" s="254"/>
      <c r="E69" s="254"/>
      <c r="F69" s="223">
        <v>1905</v>
      </c>
      <c r="G69" s="253"/>
      <c r="H69" s="254"/>
      <c r="I69" s="147">
        <v>1900</v>
      </c>
    </row>
    <row r="70" spans="1:9" s="21" customFormat="1" ht="17" customHeight="1">
      <c r="A70" s="165"/>
      <c r="B70" s="255" t="s">
        <v>57</v>
      </c>
      <c r="C70" s="256" t="s">
        <v>152</v>
      </c>
      <c r="D70" s="255" t="s">
        <v>57</v>
      </c>
      <c r="E70" s="255" t="s">
        <v>70</v>
      </c>
      <c r="F70" s="257" t="s">
        <v>42</v>
      </c>
      <c r="G70" s="255" t="s">
        <v>55</v>
      </c>
      <c r="H70" s="683" t="s">
        <v>89</v>
      </c>
      <c r="I70" s="137"/>
    </row>
    <row r="71" spans="1:9" s="21" customFormat="1" ht="17" customHeight="1">
      <c r="A71" s="168"/>
      <c r="B71" s="248" t="s">
        <v>205</v>
      </c>
      <c r="C71" s="259" t="s">
        <v>206</v>
      </c>
      <c r="D71" s="248" t="s">
        <v>207</v>
      </c>
      <c r="E71" s="248" t="s">
        <v>208</v>
      </c>
      <c r="F71" s="260" t="s">
        <v>209</v>
      </c>
      <c r="G71" s="248" t="s">
        <v>210</v>
      </c>
      <c r="H71" s="684" t="s">
        <v>211</v>
      </c>
      <c r="I71" s="133"/>
    </row>
    <row r="72" spans="1:9" s="21" customFormat="1" ht="17" customHeight="1">
      <c r="A72" s="43">
        <v>30</v>
      </c>
      <c r="B72" s="251" t="s">
        <v>56</v>
      </c>
      <c r="C72" s="262" t="s">
        <v>153</v>
      </c>
      <c r="D72" s="251" t="s">
        <v>56</v>
      </c>
      <c r="E72" s="263" t="s">
        <v>69</v>
      </c>
      <c r="F72" s="251" t="s">
        <v>21</v>
      </c>
      <c r="G72" s="264" t="s">
        <v>37</v>
      </c>
      <c r="H72" s="682" t="s">
        <v>362</v>
      </c>
      <c r="I72" s="39">
        <v>30</v>
      </c>
    </row>
    <row r="73" spans="1:9" ht="17" customHeight="1">
      <c r="A73" s="169"/>
      <c r="B73" s="266" t="s">
        <v>43</v>
      </c>
      <c r="C73" s="227"/>
      <c r="D73" s="227"/>
      <c r="E73" s="239" t="s">
        <v>212</v>
      </c>
      <c r="F73" s="227"/>
      <c r="G73" s="227"/>
      <c r="H73" s="994" t="s">
        <v>222</v>
      </c>
      <c r="I73" s="170"/>
    </row>
    <row r="74" spans="1:9" s="21" customFormat="1" ht="17" customHeight="1" thickBot="1">
      <c r="A74" s="168">
        <v>2000</v>
      </c>
      <c r="B74" s="228" t="s">
        <v>213</v>
      </c>
      <c r="C74" s="231" t="str">
        <f t="shared" ref="C74:G74" si="6">"# " &amp; VALUE(RIGHT(B74,4)+1)</f>
        <v># 246</v>
      </c>
      <c r="D74" s="231" t="str">
        <f t="shared" si="6"/>
        <v># 247</v>
      </c>
      <c r="E74" s="231" t="str">
        <f t="shared" si="6"/>
        <v># 248</v>
      </c>
      <c r="F74" s="231" t="str">
        <f t="shared" si="6"/>
        <v># 249</v>
      </c>
      <c r="G74" s="231" t="str">
        <f t="shared" si="6"/>
        <v># 250</v>
      </c>
      <c r="H74" s="995" t="s">
        <v>461</v>
      </c>
      <c r="I74" s="147">
        <v>2000</v>
      </c>
    </row>
    <row r="75" spans="1:9" s="21" customFormat="1" ht="17" customHeight="1">
      <c r="A75" s="134"/>
      <c r="B75" s="661" t="s">
        <v>339</v>
      </c>
      <c r="C75" s="666"/>
      <c r="D75" s="661"/>
      <c r="E75" s="667" t="s">
        <v>214</v>
      </c>
      <c r="F75" s="640"/>
      <c r="G75" s="672" t="s">
        <v>348</v>
      </c>
      <c r="H75" s="679" t="s">
        <v>360</v>
      </c>
      <c r="I75" s="137"/>
    </row>
    <row r="76" spans="1:9" ht="17" customHeight="1">
      <c r="A76" s="128">
        <v>30</v>
      </c>
      <c r="B76" s="630" t="s">
        <v>325</v>
      </c>
      <c r="C76" s="606" t="s">
        <v>326</v>
      </c>
      <c r="D76" s="606" t="s">
        <v>327</v>
      </c>
      <c r="E76" s="606" t="s">
        <v>328</v>
      </c>
      <c r="F76" s="606" t="s">
        <v>329</v>
      </c>
      <c r="G76" s="648"/>
      <c r="H76" s="681"/>
      <c r="I76" s="34">
        <v>30</v>
      </c>
    </row>
    <row r="77" spans="1:9" ht="17" customHeight="1">
      <c r="A77" s="143"/>
      <c r="B77" s="661" t="s">
        <v>340</v>
      </c>
      <c r="C77" s="661"/>
      <c r="D77" s="640" t="s">
        <v>341</v>
      </c>
      <c r="E77" s="650"/>
      <c r="F77" s="650"/>
      <c r="G77" s="673" t="s">
        <v>233</v>
      </c>
      <c r="H77" s="625"/>
      <c r="I77" s="145"/>
    </row>
    <row r="78" spans="1:9" ht="17" customHeight="1" thickBot="1">
      <c r="A78" s="128"/>
      <c r="B78" s="631"/>
      <c r="C78" s="631"/>
      <c r="D78" s="630"/>
      <c r="E78" s="630"/>
      <c r="F78" s="630"/>
      <c r="G78" s="637" t="s">
        <v>349</v>
      </c>
      <c r="H78" s="681"/>
      <c r="I78" s="39"/>
    </row>
    <row r="79" spans="1:9" s="21" customFormat="1" ht="17" customHeight="1" thickBot="1">
      <c r="A79" s="171">
        <v>2100</v>
      </c>
      <c r="B79" s="630"/>
      <c r="C79" s="615"/>
      <c r="D79" s="668" t="s">
        <v>215</v>
      </c>
      <c r="E79" s="630"/>
      <c r="F79" s="630"/>
      <c r="G79" s="673"/>
      <c r="H79" s="624" t="s">
        <v>216</v>
      </c>
      <c r="I79" s="147">
        <v>2100</v>
      </c>
    </row>
    <row r="80" spans="1:9" s="21" customFormat="1" ht="17" customHeight="1">
      <c r="A80" s="134"/>
      <c r="B80" s="630" t="s">
        <v>334</v>
      </c>
      <c r="C80" s="630" t="s">
        <v>335</v>
      </c>
      <c r="D80" s="630" t="s">
        <v>336</v>
      </c>
      <c r="E80" s="630" t="s">
        <v>337</v>
      </c>
      <c r="F80" s="630" t="s">
        <v>342</v>
      </c>
      <c r="G80" s="673"/>
      <c r="H80" s="624" t="s">
        <v>361</v>
      </c>
      <c r="I80" s="137"/>
    </row>
    <row r="81" spans="1:9" s="21" customFormat="1" ht="17" customHeight="1">
      <c r="A81" s="173"/>
      <c r="B81" s="616"/>
      <c r="C81" s="630"/>
      <c r="D81" s="617"/>
      <c r="E81" s="630"/>
      <c r="F81" s="630"/>
      <c r="G81" s="637"/>
      <c r="H81" s="680"/>
      <c r="I81" s="133"/>
    </row>
    <row r="82" spans="1:9" ht="17" customHeight="1">
      <c r="A82" s="138">
        <v>30</v>
      </c>
      <c r="B82" s="632"/>
      <c r="C82" s="606"/>
      <c r="D82" s="606"/>
      <c r="E82" s="606"/>
      <c r="F82" s="606"/>
      <c r="G82" s="671"/>
      <c r="H82" s="623"/>
      <c r="I82" s="34">
        <v>30</v>
      </c>
    </row>
    <row r="83" spans="1:9" ht="17" customHeight="1">
      <c r="A83" s="128"/>
      <c r="B83" s="661" t="s">
        <v>304</v>
      </c>
      <c r="C83" s="614"/>
      <c r="D83" s="614"/>
      <c r="E83" s="631"/>
      <c r="F83" s="631"/>
      <c r="G83" s="647" t="s">
        <v>141</v>
      </c>
      <c r="H83" s="623"/>
      <c r="I83" s="39"/>
    </row>
    <row r="84" spans="1:9" ht="17" customHeight="1">
      <c r="A84" s="128"/>
      <c r="B84" s="631"/>
      <c r="C84" s="614"/>
      <c r="D84" s="614"/>
      <c r="E84" s="630"/>
      <c r="F84" s="630"/>
      <c r="G84" s="649" t="s">
        <v>350</v>
      </c>
      <c r="H84" s="622"/>
      <c r="I84" s="39"/>
    </row>
    <row r="85" spans="1:9" s="21" customFormat="1" ht="17" customHeight="1" thickBot="1">
      <c r="A85" s="130">
        <v>2200</v>
      </c>
      <c r="B85" s="660"/>
      <c r="C85" s="660"/>
      <c r="D85" s="618" t="s">
        <v>305</v>
      </c>
      <c r="E85" s="619"/>
      <c r="F85" s="619"/>
      <c r="G85" s="643" t="s">
        <v>238</v>
      </c>
      <c r="H85" s="623"/>
      <c r="I85" s="147">
        <v>2200</v>
      </c>
    </row>
    <row r="86" spans="1:9" s="21" customFormat="1" ht="17" customHeight="1">
      <c r="A86" s="173"/>
      <c r="B86" s="630" t="s">
        <v>338</v>
      </c>
      <c r="C86" s="630" t="s">
        <v>333</v>
      </c>
      <c r="D86" s="630" t="s">
        <v>334</v>
      </c>
      <c r="E86" s="630" t="s">
        <v>335</v>
      </c>
      <c r="F86" s="630" t="s">
        <v>336</v>
      </c>
      <c r="G86" s="1000" t="s">
        <v>462</v>
      </c>
      <c r="H86" s="614"/>
      <c r="I86" s="137"/>
    </row>
    <row r="87" spans="1:9" s="21" customFormat="1" ht="17" customHeight="1">
      <c r="A87" s="173"/>
      <c r="B87" s="630"/>
      <c r="C87" s="630"/>
      <c r="D87" s="630"/>
      <c r="E87" s="630"/>
      <c r="F87" s="646">
        <v>2230</v>
      </c>
      <c r="G87" s="670" t="s">
        <v>351</v>
      </c>
      <c r="H87" s="622"/>
      <c r="I87" s="133"/>
    </row>
    <row r="88" spans="1:9" ht="17" customHeight="1">
      <c r="A88" s="138">
        <v>30</v>
      </c>
      <c r="B88" s="653">
        <v>800646376</v>
      </c>
      <c r="C88" s="661" t="s">
        <v>299</v>
      </c>
      <c r="D88" s="650"/>
      <c r="E88" s="661"/>
      <c r="F88" s="620"/>
      <c r="G88" s="620" t="s">
        <v>352</v>
      </c>
      <c r="H88" s="740" t="s">
        <v>368</v>
      </c>
      <c r="I88" s="34">
        <v>30</v>
      </c>
    </row>
    <row r="89" spans="1:9" ht="17" customHeight="1">
      <c r="A89" s="143"/>
      <c r="B89" s="632" t="s">
        <v>343</v>
      </c>
      <c r="C89" s="606" t="s">
        <v>344</v>
      </c>
      <c r="D89" s="606" t="s">
        <v>345</v>
      </c>
      <c r="E89" s="606" t="s">
        <v>346</v>
      </c>
      <c r="F89" s="621" t="s">
        <v>347</v>
      </c>
      <c r="G89" s="621" t="s">
        <v>353</v>
      </c>
      <c r="H89" s="772" t="s">
        <v>369</v>
      </c>
      <c r="I89" s="39"/>
    </row>
    <row r="90" spans="1:9" ht="17" customHeight="1">
      <c r="A90" s="128"/>
      <c r="B90" s="749" t="s">
        <v>367</v>
      </c>
      <c r="C90" s="239"/>
      <c r="D90" s="239" t="s">
        <v>217</v>
      </c>
      <c r="E90" s="283"/>
      <c r="F90" s="283"/>
      <c r="G90" s="647" t="s">
        <v>322</v>
      </c>
      <c r="H90" s="788" t="s">
        <v>370</v>
      </c>
      <c r="I90" s="39"/>
    </row>
    <row r="91" spans="1:9" ht="17" customHeight="1">
      <c r="A91" s="128"/>
      <c r="B91" s="228" t="s">
        <v>173</v>
      </c>
      <c r="C91" s="228" t="str">
        <f>"# " &amp; VALUE(RIGHT(B91,2)+1)</f>
        <v># 2</v>
      </c>
      <c r="D91" s="228" t="str">
        <f>"# " &amp; VALUE(RIGHT(C91,2)+1)</f>
        <v># 3</v>
      </c>
      <c r="E91" s="228" t="str">
        <f>"# " &amp; VALUE(RIGHT(D91,2)+1)</f>
        <v># 4</v>
      </c>
      <c r="F91" s="228" t="str">
        <f>"# " &amp; VALUE(RIGHT(E91,2)+1)</f>
        <v># 5</v>
      </c>
      <c r="G91" s="649" t="s">
        <v>354</v>
      </c>
      <c r="H91" s="739" t="s">
        <v>371</v>
      </c>
      <c r="I91" s="39"/>
    </row>
    <row r="92" spans="1:9" ht="17" customHeight="1" thickBot="1">
      <c r="A92" s="130">
        <v>2300</v>
      </c>
      <c r="B92" s="231"/>
      <c r="C92" s="231"/>
      <c r="D92" s="285"/>
      <c r="E92" s="285"/>
      <c r="F92" s="285">
        <v>2305</v>
      </c>
      <c r="G92" s="643" t="s">
        <v>48</v>
      </c>
      <c r="H92" s="284" t="s">
        <v>218</v>
      </c>
      <c r="I92" s="147">
        <v>2300</v>
      </c>
    </row>
    <row r="93" spans="1:9" s="21" customFormat="1" ht="17" customHeight="1">
      <c r="A93" s="175"/>
      <c r="B93" s="233" t="s">
        <v>79</v>
      </c>
      <c r="C93" s="214"/>
      <c r="D93" s="228"/>
      <c r="E93" s="287"/>
      <c r="F93" s="288">
        <v>800632426</v>
      </c>
      <c r="G93" s="651"/>
      <c r="H93" s="284" t="s">
        <v>92</v>
      </c>
      <c r="I93" s="137"/>
    </row>
    <row r="94" spans="1:9" s="21" customFormat="1" ht="17" customHeight="1">
      <c r="A94" s="175"/>
      <c r="B94" s="238"/>
      <c r="C94" s="239" t="s">
        <v>187</v>
      </c>
      <c r="D94" s="290"/>
      <c r="E94" s="291" t="s">
        <v>156</v>
      </c>
      <c r="F94" s="239" t="s">
        <v>187</v>
      </c>
      <c r="G94" s="248" t="s">
        <v>219</v>
      </c>
      <c r="H94" s="292"/>
      <c r="I94" s="133"/>
    </row>
    <row r="95" spans="1:9" s="21" customFormat="1" ht="17" customHeight="1" thickBot="1">
      <c r="A95" s="176">
        <v>2315</v>
      </c>
      <c r="B95" s="238" t="s">
        <v>220</v>
      </c>
      <c r="C95" s="228" t="str">
        <f>"# " &amp; VALUE(RIGHT(B95,4)+1)</f>
        <v># 3632</v>
      </c>
      <c r="D95" s="228" t="str">
        <f>"# " &amp; VALUE(RIGHT(C95,4)+1)</f>
        <v># 3633</v>
      </c>
      <c r="E95" s="293"/>
      <c r="F95" s="294" t="s">
        <v>221</v>
      </c>
      <c r="G95" s="295" t="s">
        <v>102</v>
      </c>
      <c r="H95" s="296">
        <v>2315</v>
      </c>
      <c r="I95" s="177">
        <v>2315</v>
      </c>
    </row>
    <row r="96" spans="1:9" ht="17" customHeight="1" thickBot="1">
      <c r="A96" s="28">
        <v>30</v>
      </c>
      <c r="B96" s="297"/>
      <c r="C96" s="298"/>
      <c r="D96" s="298"/>
      <c r="E96" s="299" t="s">
        <v>157</v>
      </c>
      <c r="F96" s="298"/>
      <c r="G96" s="1338" t="s">
        <v>33</v>
      </c>
      <c r="H96" s="1339"/>
      <c r="I96" s="178">
        <v>30</v>
      </c>
    </row>
    <row r="97" spans="1:9" ht="17" customHeight="1">
      <c r="A97" s="35"/>
      <c r="B97" s="238"/>
      <c r="C97" s="218"/>
      <c r="D97" s="218" t="s">
        <v>33</v>
      </c>
      <c r="E97" s="120" t="s">
        <v>17</v>
      </c>
      <c r="F97" s="216"/>
      <c r="G97" s="303" t="s">
        <v>104</v>
      </c>
      <c r="H97" s="305" t="s">
        <v>222</v>
      </c>
      <c r="I97" s="39"/>
    </row>
    <row r="98" spans="1:9" ht="17" customHeight="1">
      <c r="A98" s="43"/>
      <c r="B98" s="238"/>
      <c r="C98" s="227"/>
      <c r="D98" s="227"/>
      <c r="E98" s="114" t="str">
        <f>E71</f>
        <v>台灣萌萌的 # 7</v>
      </c>
      <c r="F98" s="229"/>
      <c r="G98" s="304" t="s">
        <v>223</v>
      </c>
      <c r="H98" s="306" t="s">
        <v>224</v>
      </c>
      <c r="I98" s="39"/>
    </row>
    <row r="99" spans="1:9" ht="17" customHeight="1" thickBot="1">
      <c r="A99" s="43"/>
      <c r="B99" s="238"/>
      <c r="C99" s="227"/>
      <c r="D99" s="227"/>
      <c r="E99" s="105"/>
      <c r="F99" s="214">
        <v>2350</v>
      </c>
      <c r="G99" s="295" t="s">
        <v>105</v>
      </c>
      <c r="H99" s="265" t="s">
        <v>225</v>
      </c>
      <c r="I99" s="39"/>
    </row>
    <row r="100" spans="1:9" s="21" customFormat="1" ht="17" customHeight="1" thickBot="1">
      <c r="A100" s="11" t="s">
        <v>9</v>
      </c>
      <c r="B100" s="300"/>
      <c r="C100" s="301"/>
      <c r="D100" s="301" t="s">
        <v>81</v>
      </c>
      <c r="E100" s="30"/>
      <c r="F100" s="302"/>
      <c r="G100" s="251"/>
      <c r="H100" s="232"/>
      <c r="I100" s="42" t="s">
        <v>9</v>
      </c>
    </row>
    <row r="101" spans="1:9" ht="17" customHeight="1">
      <c r="A101" s="22"/>
      <c r="B101" s="181" t="s">
        <v>17</v>
      </c>
      <c r="C101" s="166" t="s">
        <v>17</v>
      </c>
      <c r="D101" s="166" t="s">
        <v>17</v>
      </c>
      <c r="E101" s="24" t="s">
        <v>17</v>
      </c>
      <c r="F101" s="47" t="s">
        <v>17</v>
      </c>
      <c r="G101" s="167" t="s">
        <v>34</v>
      </c>
      <c r="H101" s="179" t="s">
        <v>20</v>
      </c>
      <c r="I101" s="27"/>
    </row>
    <row r="102" spans="1:9" ht="17" customHeight="1">
      <c r="A102" s="43"/>
      <c r="B102" s="40" t="str">
        <f>$B$27</f>
        <v>新聞掏寶  # 214</v>
      </c>
      <c r="C102" s="105" t="str">
        <f>C61</f>
        <v>懿想得到 # 9</v>
      </c>
      <c r="D102" s="24" t="str">
        <f>D61</f>
        <v>這㇐站阿拉伯 Arabian Days &amp; Nights (20 EPI)</v>
      </c>
      <c r="E102" s="1327" t="str">
        <f>E61</f>
        <v>關注關注組 Eyes On Concern Groups (27 EPI)</v>
      </c>
      <c r="F102" s="1337"/>
      <c r="G102" s="114" t="str">
        <f>G42</f>
        <v>周六聊Teen谷 # 36</v>
      </c>
      <c r="H102" s="172" t="str">
        <f>H71</f>
        <v>星期日檔案 # 31</v>
      </c>
      <c r="I102" s="39"/>
    </row>
    <row r="103" spans="1:9" ht="17" customHeight="1">
      <c r="A103" s="28">
        <v>30</v>
      </c>
      <c r="B103" s="182"/>
      <c r="C103" s="111"/>
      <c r="D103" s="105" t="str">
        <f>D62</f>
        <v># 12</v>
      </c>
      <c r="E103" s="105" t="str">
        <f>E62</f>
        <v># 23</v>
      </c>
      <c r="F103" s="62" t="str">
        <f>F62</f>
        <v># 24</v>
      </c>
      <c r="G103" s="111"/>
      <c r="H103" s="172"/>
      <c r="I103" s="34">
        <v>30</v>
      </c>
    </row>
    <row r="104" spans="1:9" ht="17" customHeight="1">
      <c r="A104" s="43"/>
      <c r="B104" s="653" t="s">
        <v>17</v>
      </c>
      <c r="C104" s="640"/>
      <c r="D104" s="661"/>
      <c r="E104" s="661"/>
      <c r="F104" s="661"/>
      <c r="G104" s="183" t="s">
        <v>34</v>
      </c>
      <c r="H104" s="112"/>
      <c r="I104" s="97"/>
    </row>
    <row r="105" spans="1:9" s="21" customFormat="1" ht="17" customHeight="1" thickBot="1">
      <c r="A105" s="11" t="s">
        <v>10</v>
      </c>
      <c r="B105" s="660"/>
      <c r="C105" s="660"/>
      <c r="D105" s="618" t="s">
        <v>305</v>
      </c>
      <c r="E105" s="619"/>
      <c r="F105" s="619"/>
      <c r="G105" s="96" t="s">
        <v>169</v>
      </c>
      <c r="H105" s="207" t="s">
        <v>170</v>
      </c>
      <c r="I105" s="108" t="s">
        <v>10</v>
      </c>
    </row>
    <row r="106" spans="1:9" ht="17" customHeight="1">
      <c r="A106" s="109"/>
      <c r="B106" s="630" t="s">
        <v>338</v>
      </c>
      <c r="C106" s="630" t="s">
        <v>333</v>
      </c>
      <c r="D106" s="630" t="s">
        <v>334</v>
      </c>
      <c r="E106" s="630" t="s">
        <v>335</v>
      </c>
      <c r="F106" s="630" t="s">
        <v>336</v>
      </c>
      <c r="G106" s="58" t="str">
        <f>G16</f>
        <v># 20</v>
      </c>
      <c r="H106" s="208" t="str">
        <f>H16</f>
        <v># 1</v>
      </c>
      <c r="I106" s="98"/>
    </row>
    <row r="107" spans="1:9" ht="17" customHeight="1">
      <c r="A107" s="184">
        <v>30</v>
      </c>
      <c r="B107" s="632"/>
      <c r="C107" s="606"/>
      <c r="D107" s="606"/>
      <c r="E107" s="606"/>
      <c r="F107" s="606"/>
      <c r="G107" s="31"/>
      <c r="H107" s="193"/>
      <c r="I107" s="99">
        <v>30</v>
      </c>
    </row>
    <row r="108" spans="1:9" ht="17" customHeight="1">
      <c r="A108" s="118"/>
      <c r="B108" s="653" t="s">
        <v>17</v>
      </c>
      <c r="C108" s="614"/>
      <c r="D108" s="630"/>
      <c r="E108" s="630"/>
      <c r="F108" s="630"/>
      <c r="G108" s="310" t="s">
        <v>232</v>
      </c>
      <c r="H108" s="192" t="s">
        <v>226</v>
      </c>
      <c r="I108" s="185"/>
    </row>
    <row r="109" spans="1:9" s="21" customFormat="1" ht="17" customHeight="1" thickBot="1">
      <c r="A109" s="11" t="s">
        <v>11</v>
      </c>
      <c r="B109" s="616"/>
      <c r="C109" s="615"/>
      <c r="D109" s="630" t="s">
        <v>332</v>
      </c>
      <c r="E109" s="630"/>
      <c r="F109" s="630"/>
      <c r="G109" s="327"/>
      <c r="H109" s="993" t="s">
        <v>463</v>
      </c>
      <c r="I109" s="42" t="s">
        <v>11</v>
      </c>
    </row>
    <row r="110" spans="1:9" ht="17" customHeight="1">
      <c r="A110" s="109"/>
      <c r="B110" s="616" t="s">
        <v>334</v>
      </c>
      <c r="C110" s="630" t="s">
        <v>335</v>
      </c>
      <c r="D110" s="630" t="s">
        <v>336</v>
      </c>
      <c r="E110" s="630" t="s">
        <v>337</v>
      </c>
      <c r="F110" s="630" t="s">
        <v>342</v>
      </c>
      <c r="G110" s="329" t="s">
        <v>233</v>
      </c>
      <c r="H110" s="112" t="s">
        <v>20</v>
      </c>
      <c r="I110" s="98"/>
    </row>
    <row r="111" spans="1:9" ht="17" customHeight="1">
      <c r="A111" s="113">
        <v>30</v>
      </c>
      <c r="B111" s="674"/>
      <c r="C111" s="606"/>
      <c r="D111" s="606"/>
      <c r="E111" s="606"/>
      <c r="F111" s="606"/>
      <c r="G111" s="327"/>
      <c r="H111" s="187"/>
      <c r="I111" s="99">
        <v>30</v>
      </c>
    </row>
    <row r="112" spans="1:9" ht="17" customHeight="1">
      <c r="A112" s="118"/>
      <c r="B112" s="675" t="s">
        <v>17</v>
      </c>
      <c r="C112" s="666"/>
      <c r="D112" s="640" t="s">
        <v>355</v>
      </c>
      <c r="E112" s="640"/>
      <c r="F112" s="640"/>
      <c r="G112" s="329"/>
      <c r="H112" s="189"/>
      <c r="I112" s="185"/>
    </row>
    <row r="113" spans="1:9" s="21" customFormat="1" ht="17" customHeight="1" thickBot="1">
      <c r="A113" s="11" t="s">
        <v>12</v>
      </c>
      <c r="B113" s="630" t="s">
        <v>325</v>
      </c>
      <c r="C113" s="630" t="s">
        <v>326</v>
      </c>
      <c r="D113" s="630" t="s">
        <v>327</v>
      </c>
      <c r="E113" s="630" t="s">
        <v>328</v>
      </c>
      <c r="F113" s="630" t="s">
        <v>329</v>
      </c>
      <c r="G113" s="326"/>
      <c r="H113" s="189" t="s">
        <v>227</v>
      </c>
      <c r="I113" s="42" t="s">
        <v>12</v>
      </c>
    </row>
    <row r="114" spans="1:9" ht="17" customHeight="1">
      <c r="A114" s="109"/>
      <c r="B114" s="157" t="s">
        <v>17</v>
      </c>
      <c r="C114" s="123"/>
      <c r="D114" s="87" t="s">
        <v>212</v>
      </c>
      <c r="E114" s="37"/>
      <c r="F114" s="37"/>
      <c r="G114" s="325"/>
      <c r="H114" s="174"/>
      <c r="I114" s="98"/>
    </row>
    <row r="115" spans="1:9" ht="17" customHeight="1">
      <c r="A115" s="184">
        <v>30</v>
      </c>
      <c r="B115" s="67" t="str">
        <f>B74</f>
        <v># 245</v>
      </c>
      <c r="C115" s="67" t="str">
        <f t="shared" ref="C115:F115" si="7">C74</f>
        <v># 246</v>
      </c>
      <c r="D115" s="67" t="str">
        <f t="shared" si="7"/>
        <v># 247</v>
      </c>
      <c r="E115" s="67" t="str">
        <f t="shared" si="7"/>
        <v># 248</v>
      </c>
      <c r="F115" s="67" t="str">
        <f t="shared" si="7"/>
        <v># 249</v>
      </c>
      <c r="G115" s="328" t="s">
        <v>228</v>
      </c>
      <c r="H115" s="189"/>
      <c r="I115" s="99">
        <v>30</v>
      </c>
    </row>
    <row r="116" spans="1:9" ht="17" customHeight="1">
      <c r="A116" s="113"/>
      <c r="B116" s="194" t="s">
        <v>17</v>
      </c>
      <c r="C116" s="123" t="s">
        <v>17</v>
      </c>
      <c r="D116" s="73" t="s">
        <v>17</v>
      </c>
      <c r="E116" s="73" t="s">
        <v>17</v>
      </c>
      <c r="F116" s="73" t="s">
        <v>17</v>
      </c>
      <c r="G116" s="310" t="s">
        <v>232</v>
      </c>
      <c r="H116" s="174"/>
      <c r="I116" s="100"/>
    </row>
    <row r="117" spans="1:9" s="21" customFormat="1" ht="17" customHeight="1" thickBot="1">
      <c r="A117" s="11" t="s">
        <v>15</v>
      </c>
      <c r="B117" s="94" t="str">
        <f>B71</f>
        <v>玲玲友情報 # 18</v>
      </c>
      <c r="C117" s="62" t="str">
        <f>$C$71</f>
        <v>怪宿宿 #13</v>
      </c>
      <c r="D117" s="30" t="str">
        <f>$D$71</f>
        <v>玲玲友情報 # 19</v>
      </c>
      <c r="E117" s="30" t="str">
        <f>$E$71</f>
        <v>台灣萌萌的 # 7</v>
      </c>
      <c r="F117" s="31" t="str">
        <f>F71</f>
        <v>最強生命線 # 362</v>
      </c>
      <c r="G117" s="320" t="s">
        <v>236</v>
      </c>
      <c r="H117" s="189"/>
      <c r="I117" s="42" t="s">
        <v>15</v>
      </c>
    </row>
    <row r="118" spans="1:9" ht="17" customHeight="1">
      <c r="A118" s="109"/>
      <c r="B118" s="36" t="s">
        <v>17</v>
      </c>
      <c r="C118" s="37"/>
      <c r="D118" s="62"/>
      <c r="E118" s="62"/>
      <c r="F118" s="38"/>
      <c r="G118" s="641" t="s">
        <v>232</v>
      </c>
      <c r="H118" s="174"/>
      <c r="I118" s="98"/>
    </row>
    <row r="119" spans="1:9" ht="17" customHeight="1">
      <c r="A119" s="184">
        <v>30</v>
      </c>
      <c r="B119" s="195"/>
      <c r="C119" s="62"/>
      <c r="D119" s="62" t="str">
        <f>D64</f>
        <v>天龍八部 Demi-Gods and Semi-Devils (50 EPI)</v>
      </c>
      <c r="E119" s="62"/>
      <c r="F119" s="62"/>
      <c r="G119" s="642" t="s">
        <v>354</v>
      </c>
      <c r="H119" s="209"/>
      <c r="I119" s="99">
        <v>30</v>
      </c>
    </row>
    <row r="120" spans="1:9" ht="17" customHeight="1">
      <c r="A120" s="113"/>
      <c r="B120" s="40" t="str">
        <f>B65</f>
        <v># 21</v>
      </c>
      <c r="C120" s="62" t="str">
        <f>C65</f>
        <v># 22</v>
      </c>
      <c r="D120" s="62" t="str">
        <f>D65</f>
        <v># 23</v>
      </c>
      <c r="E120" s="62" t="str">
        <f>E65</f>
        <v># 24</v>
      </c>
      <c r="F120" s="62" t="str">
        <f>F65</f>
        <v># 25</v>
      </c>
      <c r="G120" s="641" t="s">
        <v>232</v>
      </c>
      <c r="H120" s="179" t="s">
        <v>20</v>
      </c>
      <c r="I120" s="185"/>
    </row>
    <row r="121" spans="1:9" s="21" customFormat="1" ht="17" customHeight="1" thickBot="1">
      <c r="A121" s="11" t="s">
        <v>13</v>
      </c>
      <c r="B121" s="66"/>
      <c r="C121" s="67"/>
      <c r="D121" s="67"/>
      <c r="E121" s="67"/>
      <c r="F121" s="67"/>
      <c r="G121" s="649" t="s">
        <v>350</v>
      </c>
      <c r="H121" s="58" t="str">
        <f>H92</f>
        <v>J Music #53</v>
      </c>
      <c r="I121" s="42" t="s">
        <v>13</v>
      </c>
    </row>
    <row r="122" spans="1:9" ht="17" customHeight="1">
      <c r="A122" s="43"/>
      <c r="B122" s="119" t="s">
        <v>17</v>
      </c>
      <c r="C122" s="48"/>
      <c r="D122" s="6"/>
      <c r="E122" s="6"/>
      <c r="F122" s="6"/>
      <c r="G122" s="167" t="s">
        <v>34</v>
      </c>
      <c r="H122" s="179" t="s">
        <v>20</v>
      </c>
      <c r="I122" s="39"/>
    </row>
    <row r="123" spans="1:9" ht="17" customHeight="1">
      <c r="A123" s="184" t="s">
        <v>2</v>
      </c>
      <c r="B123" s="196"/>
      <c r="C123" s="5"/>
      <c r="D123" s="62" t="str">
        <f>D39</f>
        <v>流行都市  Big City Shop 2024</v>
      </c>
      <c r="E123" s="6"/>
      <c r="F123" s="62"/>
      <c r="G123" s="114" t="str">
        <f>G71</f>
        <v>新聞透視 # 36</v>
      </c>
      <c r="H123" s="58" t="str">
        <f>H40</f>
        <v>開心無敵獎門人 # 8</v>
      </c>
      <c r="I123" s="99" t="s">
        <v>2</v>
      </c>
    </row>
    <row r="124" spans="1:9" ht="17" customHeight="1">
      <c r="A124" s="113"/>
      <c r="B124" s="62" t="str">
        <f>B40</f>
        <v># 180</v>
      </c>
      <c r="C124" s="62" t="str">
        <f>C40</f>
        <v># 181</v>
      </c>
      <c r="D124" s="62" t="str">
        <f>D40</f>
        <v># 182</v>
      </c>
      <c r="E124" s="62" t="str">
        <f>E40</f>
        <v># 183</v>
      </c>
      <c r="F124" s="62" t="str">
        <f>F40</f>
        <v># 184</v>
      </c>
      <c r="G124" s="167" t="s">
        <v>34</v>
      </c>
      <c r="H124" s="62"/>
      <c r="I124" s="100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36</v>
      </c>
      <c r="H125" s="202"/>
      <c r="I125" s="42" t="s">
        <v>14</v>
      </c>
    </row>
    <row r="126" spans="1:9" ht="17" customHeight="1" thickTop="1">
      <c r="A126" s="203"/>
      <c r="B126" s="5"/>
      <c r="C126" s="6"/>
      <c r="D126" s="6"/>
      <c r="E126" s="6"/>
      <c r="F126" s="6"/>
      <c r="G126" s="6"/>
      <c r="H126" s="1333">
        <f ca="1">TODAY()</f>
        <v>45565</v>
      </c>
      <c r="I126" s="1334"/>
    </row>
    <row r="127" spans="1:9" ht="17" customHeight="1"/>
    <row r="128" spans="1:9" ht="17" customHeight="1"/>
    <row r="129" ht="17" customHeight="1"/>
  </sheetData>
  <mergeCells count="16">
    <mergeCell ref="G96:H96"/>
    <mergeCell ref="E102:F102"/>
    <mergeCell ref="H126:I126"/>
    <mergeCell ref="B68:F68"/>
    <mergeCell ref="G68:H68"/>
    <mergeCell ref="C56:D56"/>
    <mergeCell ref="E56:F56"/>
    <mergeCell ref="E61:F61"/>
    <mergeCell ref="C1:G1"/>
    <mergeCell ref="H2:I2"/>
    <mergeCell ref="D6:E6"/>
    <mergeCell ref="F6:G6"/>
    <mergeCell ref="B11:F11"/>
    <mergeCell ref="G11:H11"/>
    <mergeCell ref="G26:H26"/>
    <mergeCell ref="G27:H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6143-2423-437D-9C42-A4D1510CE8EA}">
  <dimension ref="A1:I129"/>
  <sheetViews>
    <sheetView zoomScale="70" zoomScaleNormal="70" workbookViewId="0">
      <pane ySplit="4" topLeftCell="A61" activePane="bottomLeft" state="frozen"/>
      <selection pane="bottomLeft" activeCell="E72" sqref="E72"/>
    </sheetView>
  </sheetViews>
  <sheetFormatPr defaultColWidth="9.453125" defaultRowHeight="15.5"/>
  <cols>
    <col min="1" max="1" width="7.6328125" style="514" customWidth="1"/>
    <col min="2" max="8" width="32.6328125" style="333" customWidth="1"/>
    <col min="9" max="9" width="7.6328125" style="515" customWidth="1"/>
    <col min="10" max="16384" width="9.453125" style="333"/>
  </cols>
  <sheetData>
    <row r="1" spans="1:9" ht="36" customHeight="1">
      <c r="A1" s="331"/>
      <c r="B1" s="332"/>
      <c r="C1" s="1321" t="s">
        <v>239</v>
      </c>
      <c r="D1" s="1321"/>
      <c r="E1" s="1321"/>
      <c r="F1" s="1321"/>
      <c r="G1" s="1321"/>
      <c r="H1" s="332"/>
      <c r="I1" s="332"/>
    </row>
    <row r="2" spans="1:9" ht="17" customHeight="1" thickBot="1">
      <c r="A2" s="334" t="s">
        <v>161</v>
      </c>
      <c r="B2" s="335"/>
      <c r="C2" s="335"/>
      <c r="D2" s="330" t="s">
        <v>18</v>
      </c>
      <c r="E2" s="330"/>
      <c r="F2" s="336"/>
      <c r="G2" s="336"/>
      <c r="H2" s="1322" t="s">
        <v>268</v>
      </c>
      <c r="I2" s="1322"/>
    </row>
    <row r="3" spans="1:9" ht="17" customHeight="1" thickTop="1">
      <c r="A3" s="337" t="s">
        <v>19</v>
      </c>
      <c r="B3" s="338" t="s">
        <v>24</v>
      </c>
      <c r="C3" s="338" t="s">
        <v>25</v>
      </c>
      <c r="D3" s="338" t="s">
        <v>26</v>
      </c>
      <c r="E3" s="338" t="s">
        <v>163</v>
      </c>
      <c r="F3" s="338" t="s">
        <v>28</v>
      </c>
      <c r="G3" s="338" t="s">
        <v>29</v>
      </c>
      <c r="H3" s="338" t="s">
        <v>30</v>
      </c>
      <c r="I3" s="339" t="s">
        <v>19</v>
      </c>
    </row>
    <row r="4" spans="1:9" ht="17" customHeight="1" thickBot="1">
      <c r="A4" s="340"/>
      <c r="B4" s="341">
        <v>45551</v>
      </c>
      <c r="C4" s="341">
        <f t="shared" ref="C4:H4" si="0">SUM(B4+1)</f>
        <v>45552</v>
      </c>
      <c r="D4" s="342">
        <f t="shared" si="0"/>
        <v>45553</v>
      </c>
      <c r="E4" s="342">
        <f t="shared" si="0"/>
        <v>45554</v>
      </c>
      <c r="F4" s="342">
        <f t="shared" si="0"/>
        <v>45555</v>
      </c>
      <c r="G4" s="342">
        <f t="shared" si="0"/>
        <v>45556</v>
      </c>
      <c r="H4" s="342">
        <f t="shared" si="0"/>
        <v>45557</v>
      </c>
      <c r="I4" s="343"/>
    </row>
    <row r="5" spans="1:9" s="350" customFormat="1" ht="17" customHeight="1" thickBot="1">
      <c r="A5" s="344" t="s">
        <v>14</v>
      </c>
      <c r="B5" s="345"/>
      <c r="C5" s="346"/>
      <c r="D5" s="347"/>
      <c r="E5" s="347"/>
      <c r="F5" s="347"/>
      <c r="G5" s="347"/>
      <c r="H5" s="348"/>
      <c r="I5" s="349" t="s">
        <v>14</v>
      </c>
    </row>
    <row r="6" spans="1:9" ht="17" customHeight="1">
      <c r="A6" s="351"/>
      <c r="B6" s="352" t="s">
        <v>17</v>
      </c>
      <c r="C6" s="353" t="s">
        <v>17</v>
      </c>
      <c r="D6" s="1315" t="s">
        <v>164</v>
      </c>
      <c r="E6" s="1316"/>
      <c r="F6" s="355" t="s">
        <v>189</v>
      </c>
      <c r="G6" s="780" t="s">
        <v>372</v>
      </c>
      <c r="H6" s="357" t="s">
        <v>17</v>
      </c>
      <c r="I6" s="358"/>
    </row>
    <row r="7" spans="1:9" ht="17" customHeight="1">
      <c r="A7" s="359">
        <v>30</v>
      </c>
      <c r="B7" s="360" t="str">
        <f>LEFT($H$64,5) &amp; " # " &amp; VALUE(RIGHT($H$64,2)-1)</f>
        <v>財經透視  # 37</v>
      </c>
      <c r="C7" s="361" t="str">
        <f>B27</f>
        <v>新聞掏寶  # 215</v>
      </c>
      <c r="D7" s="362" t="str">
        <f>C57</f>
        <v># 13</v>
      </c>
      <c r="E7" s="363" t="str">
        <f>"# " &amp; VALUE(RIGHT(D7,2)+1)</f>
        <v># 14</v>
      </c>
      <c r="F7" s="362" t="s">
        <v>270</v>
      </c>
      <c r="G7" s="361" t="s">
        <v>173</v>
      </c>
      <c r="H7" s="364" t="str">
        <f>D71</f>
        <v>玲玲友情報 # 21</v>
      </c>
      <c r="I7" s="365">
        <v>30</v>
      </c>
    </row>
    <row r="8" spans="1:9" ht="17" customHeight="1">
      <c r="A8" s="366"/>
      <c r="B8" s="367" t="s">
        <v>17</v>
      </c>
      <c r="C8" s="368"/>
      <c r="D8" s="368"/>
      <c r="E8" s="369" t="str">
        <f>$E$73</f>
        <v>東張西望  Scoop 2024</v>
      </c>
      <c r="F8" s="368"/>
      <c r="G8" s="368"/>
      <c r="H8" s="368"/>
      <c r="I8" s="370"/>
    </row>
    <row r="9" spans="1:9" s="350" customFormat="1" ht="17" customHeight="1" thickBot="1">
      <c r="A9" s="340" t="s">
        <v>0</v>
      </c>
      <c r="B9" s="1001" t="s">
        <v>240</v>
      </c>
      <c r="C9" s="1002" t="s">
        <v>464</v>
      </c>
      <c r="D9" s="372" t="s">
        <v>241</v>
      </c>
      <c r="E9" s="372" t="s">
        <v>242</v>
      </c>
      <c r="F9" s="372" t="s">
        <v>243</v>
      </c>
      <c r="G9" s="372" t="s">
        <v>244</v>
      </c>
      <c r="H9" s="372" t="s">
        <v>245</v>
      </c>
      <c r="I9" s="373" t="s">
        <v>0</v>
      </c>
    </row>
    <row r="10" spans="1:9" ht="17" customHeight="1">
      <c r="A10" s="374"/>
      <c r="B10" s="210"/>
      <c r="C10" s="211"/>
      <c r="D10" s="211"/>
      <c r="E10" s="211"/>
      <c r="F10" s="212"/>
      <c r="G10" s="210"/>
      <c r="H10" s="213"/>
      <c r="I10" s="358"/>
    </row>
    <row r="11" spans="1:9" ht="17" customHeight="1">
      <c r="A11" s="359">
        <v>30</v>
      </c>
      <c r="B11" s="1323" t="s">
        <v>166</v>
      </c>
      <c r="C11" s="1324"/>
      <c r="D11" s="1324"/>
      <c r="E11" s="1324"/>
      <c r="F11" s="1325"/>
      <c r="G11" s="1323" t="s">
        <v>31</v>
      </c>
      <c r="H11" s="1326"/>
      <c r="I11" s="365">
        <v>30</v>
      </c>
    </row>
    <row r="12" spans="1:9" ht="17" customHeight="1">
      <c r="A12" s="375"/>
      <c r="B12" s="217"/>
      <c r="C12" s="214"/>
      <c r="D12" s="218"/>
      <c r="E12" s="214"/>
      <c r="F12" s="215"/>
      <c r="G12" s="217"/>
      <c r="H12" s="219"/>
      <c r="I12" s="370"/>
    </row>
    <row r="13" spans="1:9" s="350" customFormat="1" ht="17" customHeight="1" thickBot="1">
      <c r="A13" s="376" t="s">
        <v>1</v>
      </c>
      <c r="B13" s="220"/>
      <c r="C13" s="221"/>
      <c r="D13" s="222"/>
      <c r="E13" s="222"/>
      <c r="F13" s="223"/>
      <c r="G13" s="224"/>
      <c r="H13" s="225"/>
      <c r="I13" s="373" t="s">
        <v>1</v>
      </c>
    </row>
    <row r="14" spans="1:9" ht="17" customHeight="1">
      <c r="A14" s="377"/>
      <c r="B14" s="378">
        <v>800164256</v>
      </c>
      <c r="C14" s="378"/>
      <c r="D14" s="378"/>
      <c r="E14" s="379"/>
      <c r="F14" s="720">
        <v>800574522</v>
      </c>
      <c r="G14" s="381" t="s">
        <v>167</v>
      </c>
      <c r="H14" s="378"/>
      <c r="I14" s="382"/>
    </row>
    <row r="15" spans="1:9" ht="17" customHeight="1">
      <c r="A15" s="383" t="s">
        <v>2</v>
      </c>
      <c r="B15" s="384"/>
      <c r="C15" s="385"/>
      <c r="D15" s="386" t="s">
        <v>168</v>
      </c>
      <c r="E15" s="387"/>
      <c r="F15" s="719" t="s">
        <v>373</v>
      </c>
      <c r="G15" s="1315" t="s">
        <v>246</v>
      </c>
      <c r="H15" s="1328"/>
      <c r="I15" s="390" t="s">
        <v>2</v>
      </c>
    </row>
    <row r="16" spans="1:9" ht="17" customHeight="1">
      <c r="A16" s="391"/>
      <c r="B16" s="371" t="s">
        <v>271</v>
      </c>
      <c r="C16" s="392" t="str">
        <f t="shared" ref="C16:E16" si="1">"# " &amp; VALUE(RIGHT(B16,2)+1)</f>
        <v># 28</v>
      </c>
      <c r="D16" s="392" t="str">
        <f t="shared" si="1"/>
        <v># 29</v>
      </c>
      <c r="E16" s="392" t="str">
        <f t="shared" si="1"/>
        <v># 30</v>
      </c>
      <c r="F16" s="726" t="s">
        <v>374</v>
      </c>
      <c r="G16" s="393" t="s">
        <v>272</v>
      </c>
      <c r="H16" s="394" t="s">
        <v>273</v>
      </c>
      <c r="I16" s="395"/>
    </row>
    <row r="17" spans="1:9" s="350" customFormat="1" ht="17" customHeight="1" thickBot="1">
      <c r="A17" s="376" t="s">
        <v>3</v>
      </c>
      <c r="B17" s="396" t="s">
        <v>40</v>
      </c>
      <c r="C17" s="397"/>
      <c r="D17" s="398"/>
      <c r="E17" s="398"/>
      <c r="F17" s="718"/>
      <c r="G17" s="399"/>
      <c r="H17" s="400"/>
      <c r="I17" s="343" t="s">
        <v>16</v>
      </c>
    </row>
    <row r="18" spans="1:9" s="350" customFormat="1" ht="17" customHeight="1">
      <c r="A18" s="401"/>
      <c r="B18" s="402" t="s">
        <v>82</v>
      </c>
      <c r="C18" s="368"/>
      <c r="D18" s="403" t="s">
        <v>83</v>
      </c>
      <c r="E18" s="368"/>
      <c r="F18" s="335"/>
      <c r="G18" s="335"/>
      <c r="H18" s="404"/>
      <c r="I18" s="349"/>
    </row>
    <row r="19" spans="1:9" s="350" customFormat="1" ht="17" customHeight="1">
      <c r="A19" s="405"/>
      <c r="B19" s="397" t="s">
        <v>184</v>
      </c>
      <c r="C19" s="397" t="str">
        <f t="shared" ref="C19:H19" si="2">"# " &amp; VALUE(RIGHT(B19,3)+1)</f>
        <v># 181</v>
      </c>
      <c r="D19" s="397" t="str">
        <f t="shared" si="2"/>
        <v># 182</v>
      </c>
      <c r="E19" s="397" t="str">
        <f t="shared" si="2"/>
        <v># 183</v>
      </c>
      <c r="F19" s="397" t="str">
        <f t="shared" si="2"/>
        <v># 184</v>
      </c>
      <c r="G19" s="397" t="str">
        <f t="shared" si="2"/>
        <v># 185</v>
      </c>
      <c r="H19" s="397" t="str">
        <f t="shared" si="2"/>
        <v># 186</v>
      </c>
      <c r="I19" s="349" t="s">
        <v>94</v>
      </c>
    </row>
    <row r="20" spans="1:9" s="350" customFormat="1" ht="17" customHeight="1">
      <c r="A20" s="405"/>
      <c r="B20" s="367" t="s">
        <v>17</v>
      </c>
      <c r="C20" s="402" t="s">
        <v>17</v>
      </c>
      <c r="D20" s="368"/>
      <c r="E20" s="406" t="s">
        <v>175</v>
      </c>
      <c r="F20" s="368"/>
      <c r="G20" s="407"/>
      <c r="H20" s="357" t="s">
        <v>17</v>
      </c>
      <c r="I20" s="349"/>
    </row>
    <row r="21" spans="1:9" ht="17" customHeight="1">
      <c r="A21" s="408" t="s">
        <v>2</v>
      </c>
      <c r="B21" s="360" t="s">
        <v>247</v>
      </c>
      <c r="C21" s="362" t="str">
        <f>B76</f>
        <v># 2375</v>
      </c>
      <c r="D21" s="397" t="str">
        <f t="shared" ref="D21:G21" si="3">C76</f>
        <v># 2376</v>
      </c>
      <c r="E21" s="397" t="str">
        <f t="shared" si="3"/>
        <v># 2377</v>
      </c>
      <c r="F21" s="397" t="str">
        <f t="shared" si="3"/>
        <v># 2378</v>
      </c>
      <c r="G21" s="363" t="str">
        <f t="shared" si="3"/>
        <v># 2379</v>
      </c>
      <c r="H21" s="409" t="s">
        <v>248</v>
      </c>
      <c r="I21" s="390" t="s">
        <v>2</v>
      </c>
    </row>
    <row r="22" spans="1:9" ht="17" customHeight="1">
      <c r="A22" s="410"/>
      <c r="B22" s="991" t="s">
        <v>17</v>
      </c>
      <c r="C22" s="1030" t="s">
        <v>376</v>
      </c>
      <c r="D22" s="1029"/>
      <c r="E22" s="1029" t="s">
        <v>377</v>
      </c>
      <c r="F22" s="1029"/>
      <c r="G22" s="1031"/>
      <c r="H22" s="1028"/>
      <c r="I22" s="412"/>
    </row>
    <row r="23" spans="1:9" s="350" customFormat="1" ht="17" customHeight="1" thickBot="1">
      <c r="A23" s="413" t="s">
        <v>4</v>
      </c>
      <c r="B23" s="1003" t="s">
        <v>219</v>
      </c>
      <c r="C23" s="1027" t="s">
        <v>378</v>
      </c>
      <c r="D23" s="1026" t="s">
        <v>379</v>
      </c>
      <c r="E23" s="1026" t="s">
        <v>380</v>
      </c>
      <c r="F23" s="1029" t="s">
        <v>381</v>
      </c>
      <c r="G23" s="1029" t="s">
        <v>382</v>
      </c>
      <c r="H23" s="1025" t="s">
        <v>469</v>
      </c>
      <c r="I23" s="349" t="s">
        <v>4</v>
      </c>
    </row>
    <row r="24" spans="1:9" ht="17" customHeight="1">
      <c r="A24" s="415"/>
      <c r="B24" s="416"/>
      <c r="C24" s="416"/>
      <c r="D24" s="417" t="str">
        <f>D90</f>
        <v>家常便飯爭霸戰 Clash Of Home Chefs (10 EPI)</v>
      </c>
      <c r="E24" s="368"/>
      <c r="F24" s="368"/>
      <c r="G24" s="748">
        <v>800395976</v>
      </c>
      <c r="H24" s="714"/>
      <c r="I24" s="418"/>
    </row>
    <row r="25" spans="1:9" ht="17" customHeight="1">
      <c r="A25" s="419" t="s">
        <v>2</v>
      </c>
      <c r="B25" s="360" t="str">
        <f>"# " &amp; VALUE(RIGHT(B91,2)-1)</f>
        <v># 5</v>
      </c>
      <c r="C25" s="397" t="str">
        <f>B91</f>
        <v># 6</v>
      </c>
      <c r="D25" s="397" t="str">
        <f>"# " &amp; VALUE(RIGHT(C25,2)+1)</f>
        <v># 7</v>
      </c>
      <c r="E25" s="397" t="str">
        <f>"# " &amp; VALUE(RIGHT(D25,2)+1)</f>
        <v># 8</v>
      </c>
      <c r="F25" s="397" t="str">
        <f>"# " &amp; VALUE(RIGHT(E25,2)+1)</f>
        <v># 9</v>
      </c>
      <c r="G25" s="746"/>
      <c r="H25" s="713"/>
      <c r="I25" s="390" t="s">
        <v>2</v>
      </c>
    </row>
    <row r="26" spans="1:9" ht="17" customHeight="1">
      <c r="A26" s="420"/>
      <c r="B26" s="421" t="s">
        <v>17</v>
      </c>
      <c r="C26" s="379" t="s">
        <v>17</v>
      </c>
      <c r="D26" s="411" t="s">
        <v>17</v>
      </c>
      <c r="E26" s="411" t="s">
        <v>17</v>
      </c>
      <c r="F26" s="411" t="s">
        <v>17</v>
      </c>
      <c r="G26" s="1341" t="s">
        <v>178</v>
      </c>
      <c r="H26" s="1349"/>
      <c r="I26" s="412"/>
    </row>
    <row r="27" spans="1:9" ht="17" customHeight="1" thickBot="1">
      <c r="A27" s="422"/>
      <c r="B27" s="423" t="str">
        <f>LEFT($H$36,5) &amp; " # " &amp; VALUE(RIGHT($H$36,3)-1)</f>
        <v>新聞掏寶  # 215</v>
      </c>
      <c r="C27" s="354" t="str">
        <f>B71</f>
        <v>玲玲友情報 # 20</v>
      </c>
      <c r="D27" s="393" t="str">
        <f>C71</f>
        <v>怪宿宿 #14</v>
      </c>
      <c r="E27" s="393" t="str">
        <f>D71</f>
        <v>玲玲友情報 # 21</v>
      </c>
      <c r="F27" s="393" t="str">
        <f>E71</f>
        <v>台灣萌萌的 # 8</v>
      </c>
      <c r="G27" s="1343" t="s">
        <v>383</v>
      </c>
      <c r="H27" s="1350"/>
      <c r="I27" s="412"/>
    </row>
    <row r="28" spans="1:9" s="350" customFormat="1" ht="17" customHeight="1" thickBot="1">
      <c r="A28" s="413" t="s">
        <v>5</v>
      </c>
      <c r="B28" s="424"/>
      <c r="C28" s="423"/>
      <c r="D28" s="362"/>
      <c r="E28" s="362"/>
      <c r="F28" s="362"/>
      <c r="G28" s="746" t="s">
        <v>384</v>
      </c>
      <c r="H28" s="712" t="s">
        <v>385</v>
      </c>
      <c r="I28" s="349" t="s">
        <v>5</v>
      </c>
    </row>
    <row r="29" spans="1:9" ht="17" customHeight="1">
      <c r="A29" s="425"/>
      <c r="B29" s="749" t="s">
        <v>17</v>
      </c>
      <c r="C29" s="426"/>
      <c r="D29" s="369"/>
      <c r="E29" s="369"/>
      <c r="F29" s="407"/>
      <c r="G29" s="711"/>
      <c r="H29" s="710"/>
      <c r="I29" s="429"/>
    </row>
    <row r="30" spans="1:9" ht="17" customHeight="1">
      <c r="A30" s="419" t="s">
        <v>2</v>
      </c>
      <c r="B30" s="708" t="s">
        <v>387</v>
      </c>
      <c r="C30" s="393"/>
      <c r="D30" s="392" t="str">
        <f>D79</f>
        <v>企業強人 Big Biz Duel (25 EPI)</v>
      </c>
      <c r="E30" s="392"/>
      <c r="F30" s="423"/>
      <c r="G30" s="746"/>
      <c r="H30" s="712"/>
      <c r="I30" s="430" t="s">
        <v>2</v>
      </c>
    </row>
    <row r="31" spans="1:9" ht="17" customHeight="1">
      <c r="A31" s="410"/>
      <c r="B31" s="746" t="s">
        <v>342</v>
      </c>
      <c r="C31" s="393" t="str">
        <f>"# " &amp; VALUE(RIGHT(C80,2)-1)</f>
        <v># 1</v>
      </c>
      <c r="D31" s="392" t="str">
        <f>"# " &amp; VALUE(RIGHT(D80,2)-1)</f>
        <v># 2</v>
      </c>
      <c r="E31" s="392" t="str">
        <f>"# " &amp; VALUE(RIGHT(E80,2)-1)</f>
        <v># 3</v>
      </c>
      <c r="F31" s="423" t="str">
        <f>E80</f>
        <v># 4</v>
      </c>
      <c r="G31" s="746"/>
      <c r="H31" s="712"/>
      <c r="I31" s="431"/>
    </row>
    <row r="32" spans="1:9" s="350" customFormat="1" ht="17" customHeight="1" thickBot="1">
      <c r="A32" s="413" t="s">
        <v>6</v>
      </c>
      <c r="B32" s="716"/>
      <c r="C32" s="362"/>
      <c r="D32" s="397"/>
      <c r="E32" s="397"/>
      <c r="F32" s="363"/>
      <c r="G32" s="742" t="s">
        <v>386</v>
      </c>
      <c r="H32" s="709"/>
      <c r="I32" s="373" t="s">
        <v>6</v>
      </c>
    </row>
    <row r="33" spans="1:9" ht="17" customHeight="1">
      <c r="A33" s="425"/>
      <c r="B33" s="379" t="s">
        <v>17</v>
      </c>
      <c r="C33" s="335"/>
      <c r="D33" s="335"/>
      <c r="E33" s="392" t="str">
        <f>$E$73</f>
        <v>東張西望  Scoop 2024</v>
      </c>
      <c r="F33" s="335"/>
      <c r="G33" s="368"/>
      <c r="H33" s="368"/>
      <c r="I33" s="431"/>
    </row>
    <row r="34" spans="1:9" ht="17" customHeight="1">
      <c r="A34" s="419" t="s">
        <v>2</v>
      </c>
      <c r="B34" s="999" t="s">
        <v>240</v>
      </c>
      <c r="C34" s="999" t="s">
        <v>464</v>
      </c>
      <c r="D34" s="397" t="str">
        <f t="shared" ref="D34:H34" si="4">D9</f>
        <v># 253</v>
      </c>
      <c r="E34" s="397" t="str">
        <f t="shared" si="4"/>
        <v># 254</v>
      </c>
      <c r="F34" s="397" t="str">
        <f t="shared" si="4"/>
        <v># 255</v>
      </c>
      <c r="G34" s="392" t="str">
        <f t="shared" si="4"/>
        <v># 256</v>
      </c>
      <c r="H34" s="397" t="str">
        <f t="shared" si="4"/>
        <v># 257</v>
      </c>
      <c r="I34" s="430" t="s">
        <v>2</v>
      </c>
    </row>
    <row r="35" spans="1:9" ht="17" customHeight="1">
      <c r="A35" s="410"/>
      <c r="B35" s="421" t="s">
        <v>17</v>
      </c>
      <c r="C35" s="379" t="s">
        <v>17</v>
      </c>
      <c r="D35" s="353" t="s">
        <v>17</v>
      </c>
      <c r="E35" s="411" t="s">
        <v>17</v>
      </c>
      <c r="F35" s="411" t="s">
        <v>17</v>
      </c>
      <c r="G35" s="432" t="s">
        <v>20</v>
      </c>
      <c r="H35" s="433" t="s">
        <v>46</v>
      </c>
      <c r="I35" s="434"/>
    </row>
    <row r="36" spans="1:9" ht="17" customHeight="1">
      <c r="A36" s="410"/>
      <c r="B36" s="435" t="str">
        <f>E61</f>
        <v>關注關注組 Eyes On Concern Groups (27 EPI)</v>
      </c>
      <c r="C36" s="392" t="str">
        <f>B61</f>
        <v>開卷 Open Book 2024</v>
      </c>
      <c r="D36" s="388" t="str">
        <f>C61</f>
        <v>懿想得到 # 10</v>
      </c>
      <c r="E36" s="427" t="str">
        <f>D61</f>
        <v>這㇐站阿拉伯 Arabian Days &amp; Nights (20 EPI)</v>
      </c>
      <c r="F36" s="427" t="str">
        <f>E61</f>
        <v>關注關注組 Eyes On Concern Groups (27 EPI)</v>
      </c>
      <c r="G36" s="436" t="s">
        <v>249</v>
      </c>
      <c r="H36" s="437" t="s">
        <v>250</v>
      </c>
      <c r="I36" s="434"/>
    </row>
    <row r="37" spans="1:9" s="350" customFormat="1" ht="17" customHeight="1" thickBot="1">
      <c r="A37" s="413" t="s">
        <v>7</v>
      </c>
      <c r="B37" s="363" t="str">
        <f>"# " &amp; VALUE(RIGHT(E62,2)-1)</f>
        <v># 24</v>
      </c>
      <c r="C37" s="397" t="str">
        <f>B62</f>
        <v># 108</v>
      </c>
      <c r="D37" s="361"/>
      <c r="E37" s="362" t="str">
        <f>D62</f>
        <v># 13</v>
      </c>
      <c r="F37" s="362" t="str">
        <f>E62</f>
        <v># 25</v>
      </c>
      <c r="G37" s="361"/>
      <c r="H37" s="414" t="s">
        <v>47</v>
      </c>
      <c r="I37" s="438" t="s">
        <v>7</v>
      </c>
    </row>
    <row r="38" spans="1:9" ht="17" customHeight="1">
      <c r="A38" s="439"/>
      <c r="B38" s="233" t="s">
        <v>44</v>
      </c>
      <c r="C38" s="234"/>
      <c r="D38" s="235"/>
      <c r="E38" s="236"/>
      <c r="F38" s="237"/>
      <c r="G38" s="440" t="s">
        <v>277</v>
      </c>
      <c r="H38" s="441" t="s">
        <v>64</v>
      </c>
      <c r="I38" s="382"/>
    </row>
    <row r="39" spans="1:9" ht="17" customHeight="1">
      <c r="A39" s="442"/>
      <c r="B39" s="238"/>
      <c r="C39" s="228"/>
      <c r="D39" s="239" t="s">
        <v>182</v>
      </c>
      <c r="E39" s="228"/>
      <c r="F39" s="240"/>
      <c r="G39" s="443" t="s">
        <v>251</v>
      </c>
      <c r="H39" s="444"/>
      <c r="I39" s="412"/>
    </row>
    <row r="40" spans="1:9" ht="17" customHeight="1">
      <c r="A40" s="383" t="s">
        <v>2</v>
      </c>
      <c r="B40" s="238" t="s">
        <v>278</v>
      </c>
      <c r="C40" s="228" t="str">
        <f>"# " &amp; VALUE(RIGHT(B40,3)+1)</f>
        <v># 186</v>
      </c>
      <c r="D40" s="228" t="str">
        <f>"# " &amp; VALUE(RIGHT(C40,3)+1)</f>
        <v># 187</v>
      </c>
      <c r="E40" s="228" t="str">
        <f>"# " &amp; VALUE(RIGHT(D40,3)+1)</f>
        <v># 188</v>
      </c>
      <c r="F40" s="228" t="str">
        <f>"# " &amp; VALUE(RIGHT(E40,3)+1)</f>
        <v># 189</v>
      </c>
      <c r="G40" s="361" t="s">
        <v>279</v>
      </c>
      <c r="H40" s="445" t="s">
        <v>252</v>
      </c>
      <c r="I40" s="390" t="s">
        <v>2</v>
      </c>
    </row>
    <row r="41" spans="1:9" ht="17" customHeight="1">
      <c r="A41" s="446"/>
      <c r="B41" s="241"/>
      <c r="C41" s="227"/>
      <c r="D41" s="227"/>
      <c r="E41" s="227"/>
      <c r="F41" s="227"/>
      <c r="G41" s="303" t="s">
        <v>45</v>
      </c>
      <c r="H41" s="444" t="s">
        <v>63</v>
      </c>
      <c r="I41" s="412"/>
    </row>
    <row r="42" spans="1:9" ht="17" customHeight="1" thickBot="1">
      <c r="A42" s="442"/>
      <c r="B42" s="241"/>
      <c r="C42" s="227"/>
      <c r="D42" s="227"/>
      <c r="E42" s="227"/>
      <c r="F42" s="227"/>
      <c r="G42" s="248" t="s">
        <v>253</v>
      </c>
      <c r="H42" s="444"/>
      <c r="I42" s="412"/>
    </row>
    <row r="43" spans="1:9" s="350" customFormat="1" ht="17" customHeight="1" thickBot="1">
      <c r="A43" s="449" t="s">
        <v>8</v>
      </c>
      <c r="B43" s="242"/>
      <c r="C43" s="228"/>
      <c r="D43" s="228"/>
      <c r="E43" s="231"/>
      <c r="F43" s="243">
        <v>1405</v>
      </c>
      <c r="G43" s="251" t="s">
        <v>22</v>
      </c>
      <c r="H43" s="450"/>
      <c r="I43" s="343" t="s">
        <v>8</v>
      </c>
    </row>
    <row r="44" spans="1:9" ht="17" customHeight="1">
      <c r="A44" s="425"/>
      <c r="B44" s="748" t="s">
        <v>17</v>
      </c>
      <c r="C44" s="730"/>
      <c r="D44" s="747"/>
      <c r="E44" s="747"/>
      <c r="F44" s="729"/>
      <c r="G44" s="448" t="s">
        <v>17</v>
      </c>
      <c r="H44" s="451" t="s">
        <v>17</v>
      </c>
      <c r="I44" s="429"/>
    </row>
    <row r="45" spans="1:9" ht="17" customHeight="1">
      <c r="A45" s="452" t="s">
        <v>2</v>
      </c>
      <c r="B45" s="728"/>
      <c r="C45" s="745"/>
      <c r="D45" s="735" t="s">
        <v>305</v>
      </c>
      <c r="E45" s="735"/>
      <c r="F45" s="727" t="s">
        <v>388</v>
      </c>
      <c r="G45" s="361" t="str">
        <f>C71</f>
        <v>怪宿宿 #14</v>
      </c>
      <c r="H45" s="392" t="str">
        <f>$E$71</f>
        <v>台灣萌萌的 # 8</v>
      </c>
      <c r="I45" s="430" t="s">
        <v>2</v>
      </c>
    </row>
    <row r="46" spans="1:9" ht="17" customHeight="1">
      <c r="A46" s="453"/>
      <c r="B46" s="745" t="s">
        <v>336</v>
      </c>
      <c r="C46" s="745" t="s">
        <v>337</v>
      </c>
      <c r="D46" s="745" t="s">
        <v>342</v>
      </c>
      <c r="E46" s="745" t="s">
        <v>366</v>
      </c>
      <c r="F46" s="726" t="s">
        <v>374</v>
      </c>
      <c r="G46" s="1006" t="s">
        <v>17</v>
      </c>
      <c r="H46" s="1256" t="s">
        <v>17</v>
      </c>
      <c r="I46" s="370"/>
    </row>
    <row r="47" spans="1:9" ht="17" customHeight="1">
      <c r="A47" s="453"/>
      <c r="B47" s="746"/>
      <c r="C47" s="745"/>
      <c r="D47" s="725"/>
      <c r="E47" s="725"/>
      <c r="F47" s="724"/>
      <c r="G47" s="1038"/>
      <c r="H47" s="1258"/>
      <c r="I47" s="370"/>
    </row>
    <row r="48" spans="1:9" s="350" customFormat="1" ht="17" customHeight="1" thickBot="1">
      <c r="A48" s="454">
        <v>1500</v>
      </c>
      <c r="B48" s="723"/>
      <c r="C48" s="722"/>
      <c r="D48" s="789"/>
      <c r="E48" s="789"/>
      <c r="F48" s="721">
        <v>1505</v>
      </c>
      <c r="G48" s="1007"/>
      <c r="H48" s="1255"/>
      <c r="I48" s="455">
        <v>1500</v>
      </c>
    </row>
    <row r="49" spans="1:9" ht="17" customHeight="1">
      <c r="A49" s="456"/>
      <c r="B49" s="367" t="s">
        <v>17</v>
      </c>
      <c r="C49" s="368"/>
      <c r="D49" s="379" t="str">
        <f>D24</f>
        <v>家常便飯爭霸戰 Clash Of Home Chefs (10 EPI)</v>
      </c>
      <c r="E49" s="451"/>
      <c r="F49" s="457"/>
      <c r="G49" s="1008"/>
      <c r="H49" s="1254"/>
      <c r="I49" s="458"/>
    </row>
    <row r="50" spans="1:9" ht="17" customHeight="1">
      <c r="A50" s="459">
        <v>30</v>
      </c>
      <c r="B50" s="397" t="str">
        <f>B25</f>
        <v># 5</v>
      </c>
      <c r="C50" s="397" t="str">
        <f>"# " &amp; VALUE(RIGHT(B91,2))</f>
        <v># 6</v>
      </c>
      <c r="D50" s="397" t="str">
        <f>"# " &amp; VALUE(RIGHT(C50,2)+1)</f>
        <v># 7</v>
      </c>
      <c r="E50" s="397" t="str">
        <f>"# " &amp; VALUE(RIGHT(D50,2)+1)</f>
        <v># 8</v>
      </c>
      <c r="F50" s="363" t="str">
        <f>F25</f>
        <v># 9</v>
      </c>
      <c r="G50" s="1037" t="s">
        <v>254</v>
      </c>
      <c r="H50" s="1255" t="s">
        <v>538</v>
      </c>
      <c r="I50" s="430" t="s">
        <v>2</v>
      </c>
    </row>
    <row r="51" spans="1:9" ht="17" customHeight="1">
      <c r="A51" s="453"/>
      <c r="B51" s="990" t="s">
        <v>17</v>
      </c>
      <c r="C51" s="335"/>
      <c r="D51" s="406" t="s">
        <v>187</v>
      </c>
      <c r="E51" s="460"/>
      <c r="F51" s="353" t="s">
        <v>17</v>
      </c>
      <c r="G51" s="1009"/>
      <c r="H51" s="1257"/>
      <c r="I51" s="431"/>
    </row>
    <row r="52" spans="1:9" ht="17" customHeight="1">
      <c r="A52" s="453"/>
      <c r="B52" s="1004"/>
      <c r="C52" s="397" t="str">
        <f>B95</f>
        <v># 3635</v>
      </c>
      <c r="D52" s="397" t="str">
        <f>C95</f>
        <v># 3636</v>
      </c>
      <c r="E52" s="397" t="str">
        <f>D95</f>
        <v># 3637</v>
      </c>
      <c r="F52" s="461" t="s">
        <v>255</v>
      </c>
      <c r="G52" s="1007"/>
      <c r="H52" s="1253"/>
      <c r="I52" s="431"/>
    </row>
    <row r="53" spans="1:9" ht="17" customHeight="1">
      <c r="A53" s="462"/>
      <c r="B53" s="1004" t="s">
        <v>375</v>
      </c>
      <c r="C53" s="1034"/>
      <c r="D53" s="1034" t="s">
        <v>377</v>
      </c>
      <c r="E53" s="1034"/>
      <c r="F53" s="1036"/>
      <c r="G53" s="1008"/>
      <c r="H53" s="1257"/>
      <c r="I53" s="463"/>
    </row>
    <row r="54" spans="1:9" s="350" customFormat="1" ht="17" customHeight="1" thickBot="1">
      <c r="A54" s="454">
        <v>1600</v>
      </c>
      <c r="B54" s="989"/>
      <c r="C54" s="1026" t="s">
        <v>378</v>
      </c>
      <c r="D54" s="1026" t="s">
        <v>379</v>
      </c>
      <c r="E54" s="1026" t="s">
        <v>380</v>
      </c>
      <c r="F54" s="1032" t="s">
        <v>381</v>
      </c>
      <c r="G54" s="1007"/>
      <c r="H54" s="1252"/>
      <c r="I54" s="464">
        <v>1600</v>
      </c>
    </row>
    <row r="55" spans="1:9" ht="17" customHeight="1">
      <c r="A55" s="415"/>
      <c r="B55" s="465" t="s">
        <v>72</v>
      </c>
      <c r="C55" s="402" t="s">
        <v>74</v>
      </c>
      <c r="D55" s="421"/>
      <c r="E55" s="402" t="s">
        <v>66</v>
      </c>
      <c r="F55" s="786" t="s">
        <v>389</v>
      </c>
      <c r="G55" s="1008"/>
      <c r="H55" s="466" t="s">
        <v>20</v>
      </c>
      <c r="I55" s="358"/>
    </row>
    <row r="56" spans="1:9" ht="17" customHeight="1">
      <c r="A56" s="453"/>
      <c r="B56" s="467" t="s">
        <v>71</v>
      </c>
      <c r="C56" s="1315" t="s">
        <v>164</v>
      </c>
      <c r="D56" s="1316"/>
      <c r="E56" s="355" t="s">
        <v>189</v>
      </c>
      <c r="F56" s="706" t="s">
        <v>372</v>
      </c>
      <c r="G56" s="1008"/>
      <c r="H56" s="468">
        <f>G76</f>
        <v>0</v>
      </c>
      <c r="I56" s="370"/>
    </row>
    <row r="57" spans="1:9" ht="17" customHeight="1">
      <c r="A57" s="459">
        <v>30</v>
      </c>
      <c r="B57" s="360" t="s">
        <v>97</v>
      </c>
      <c r="C57" s="362" t="s">
        <v>191</v>
      </c>
      <c r="D57" s="363" t="str">
        <f>"# " &amp; VALUE(RIGHT(C57,2)+1)</f>
        <v># 14</v>
      </c>
      <c r="E57" s="362" t="s">
        <v>270</v>
      </c>
      <c r="F57" s="705" t="s">
        <v>173</v>
      </c>
      <c r="G57" s="1008"/>
      <c r="H57" s="469"/>
      <c r="I57" s="365">
        <v>30</v>
      </c>
    </row>
    <row r="58" spans="1:9" ht="17" customHeight="1">
      <c r="A58" s="453"/>
      <c r="B58" s="470" t="s">
        <v>20</v>
      </c>
      <c r="C58" s="335" t="s">
        <v>192</v>
      </c>
      <c r="D58" s="417"/>
      <c r="E58" s="353" t="s">
        <v>17</v>
      </c>
      <c r="F58" s="411" t="s">
        <v>17</v>
      </c>
      <c r="G58" s="1008"/>
      <c r="H58" s="704" t="s">
        <v>234</v>
      </c>
      <c r="I58" s="370"/>
    </row>
    <row r="59" spans="1:9" s="350" customFormat="1" ht="17" customHeight="1" thickBot="1">
      <c r="A59" s="454">
        <v>1700</v>
      </c>
      <c r="B59" s="471" t="s">
        <v>249</v>
      </c>
      <c r="C59" s="472" t="s">
        <v>112</v>
      </c>
      <c r="D59" s="397" t="str">
        <f>"# " &amp; VALUE(RIGHT(C59,2)+1)</f>
        <v># 12</v>
      </c>
      <c r="E59" s="473" t="str">
        <f>C71</f>
        <v>怪宿宿 #14</v>
      </c>
      <c r="F59" s="362" t="str">
        <f>E71</f>
        <v>台灣萌萌的 # 8</v>
      </c>
      <c r="G59" s="1010" t="s">
        <v>470</v>
      </c>
      <c r="H59" s="703" t="s">
        <v>236</v>
      </c>
      <c r="I59" s="464">
        <v>1700</v>
      </c>
    </row>
    <row r="60" spans="1:9" ht="17" customHeight="1">
      <c r="A60" s="351"/>
      <c r="B60" s="244" t="s">
        <v>41</v>
      </c>
      <c r="C60" s="245" t="s">
        <v>61</v>
      </c>
      <c r="D60" s="246" t="s">
        <v>51</v>
      </c>
      <c r="E60" s="246" t="s">
        <v>53</v>
      </c>
      <c r="F60" s="234"/>
      <c r="G60" s="432" t="s">
        <v>20</v>
      </c>
      <c r="H60" s="702" t="s">
        <v>234</v>
      </c>
      <c r="I60" s="358"/>
    </row>
    <row r="61" spans="1:9" ht="17" customHeight="1">
      <c r="A61" s="374"/>
      <c r="B61" s="247" t="s">
        <v>193</v>
      </c>
      <c r="C61" s="248" t="s">
        <v>256</v>
      </c>
      <c r="D61" s="249" t="s">
        <v>195</v>
      </c>
      <c r="E61" s="1317" t="s">
        <v>196</v>
      </c>
      <c r="F61" s="1318"/>
      <c r="G61" s="443" t="str">
        <f>G39</f>
        <v>思家大戰 # 42</v>
      </c>
      <c r="H61" s="701" t="s">
        <v>390</v>
      </c>
      <c r="I61" s="370"/>
    </row>
    <row r="62" spans="1:9" ht="17" customHeight="1">
      <c r="A62" s="359">
        <v>30</v>
      </c>
      <c r="B62" s="242" t="s">
        <v>281</v>
      </c>
      <c r="C62" s="250" t="s">
        <v>62</v>
      </c>
      <c r="D62" s="251" t="s">
        <v>191</v>
      </c>
      <c r="E62" s="230" t="s">
        <v>179</v>
      </c>
      <c r="F62" s="252" t="str">
        <f>"# " &amp; VALUE(RIGHT(E62,2)+1)</f>
        <v># 26</v>
      </c>
      <c r="G62" s="475"/>
      <c r="H62" s="715"/>
      <c r="I62" s="365">
        <v>30</v>
      </c>
    </row>
    <row r="63" spans="1:9" ht="17" customHeight="1">
      <c r="A63" s="366"/>
      <c r="B63" s="402" t="s">
        <v>98</v>
      </c>
      <c r="C63" s="402"/>
      <c r="D63" s="451"/>
      <c r="E63" s="451"/>
      <c r="F63" s="451"/>
      <c r="G63" s="432" t="s">
        <v>20</v>
      </c>
      <c r="H63" s="476" t="s">
        <v>54</v>
      </c>
      <c r="I63" s="370"/>
    </row>
    <row r="64" spans="1:9" ht="17" customHeight="1">
      <c r="A64" s="374"/>
      <c r="B64" s="379"/>
      <c r="C64" s="379"/>
      <c r="D64" s="392" t="s">
        <v>200</v>
      </c>
      <c r="E64" s="387"/>
      <c r="F64" s="379"/>
      <c r="G64" s="477" t="str">
        <f>G42</f>
        <v>周六聊Teen谷 # 37</v>
      </c>
      <c r="H64" s="437" t="s">
        <v>257</v>
      </c>
      <c r="I64" s="370"/>
    </row>
    <row r="65" spans="1:9" s="350" customFormat="1" ht="17" customHeight="1" thickBot="1">
      <c r="A65" s="478">
        <v>1800</v>
      </c>
      <c r="B65" s="392" t="s">
        <v>282</v>
      </c>
      <c r="C65" s="392" t="str">
        <f>"# " &amp; VALUE(RIGHT(B65,2)+1)</f>
        <v># 27</v>
      </c>
      <c r="D65" s="392" t="str">
        <f>"# " &amp; VALUE(RIGHT(C65,2)+1)</f>
        <v># 28</v>
      </c>
      <c r="E65" s="392" t="str">
        <f>"# " &amp; VALUE(RIGHT(D65,2)+1)</f>
        <v># 29</v>
      </c>
      <c r="F65" s="392" t="str">
        <f>"# " &amp; VALUE(RIGHT(E65,2)+1)</f>
        <v># 30</v>
      </c>
      <c r="G65" s="361"/>
      <c r="H65" s="389" t="s">
        <v>38</v>
      </c>
      <c r="I65" s="464">
        <v>1800</v>
      </c>
    </row>
    <row r="66" spans="1:9" ht="17" customHeight="1">
      <c r="A66" s="374"/>
      <c r="B66" s="371"/>
      <c r="C66" s="392"/>
      <c r="D66" s="392"/>
      <c r="E66" s="392"/>
      <c r="F66" s="392"/>
      <c r="G66" s="402" t="s">
        <v>202</v>
      </c>
      <c r="H66" s="479"/>
      <c r="I66" s="370"/>
    </row>
    <row r="67" spans="1:9" ht="17" customHeight="1" thickBot="1">
      <c r="A67" s="359">
        <v>30</v>
      </c>
      <c r="B67" s="480"/>
      <c r="C67" s="372"/>
      <c r="D67" s="372"/>
      <c r="E67" s="372"/>
      <c r="F67" s="372"/>
      <c r="G67" s="481" t="s">
        <v>127</v>
      </c>
      <c r="H67" s="482" t="s">
        <v>171</v>
      </c>
      <c r="I67" s="365">
        <v>30</v>
      </c>
    </row>
    <row r="68" spans="1:9" ht="17" customHeight="1">
      <c r="A68" s="374"/>
      <c r="B68" s="1335" t="s">
        <v>203</v>
      </c>
      <c r="C68" s="1324"/>
      <c r="D68" s="1324"/>
      <c r="E68" s="1324"/>
      <c r="F68" s="1325"/>
      <c r="G68" s="1335" t="s">
        <v>204</v>
      </c>
      <c r="H68" s="1336"/>
      <c r="I68" s="370"/>
    </row>
    <row r="69" spans="1:9" s="350" customFormat="1" ht="12.65" customHeight="1" thickBot="1">
      <c r="A69" s="478">
        <v>1900</v>
      </c>
      <c r="B69" s="253"/>
      <c r="C69" s="254"/>
      <c r="D69" s="254"/>
      <c r="E69" s="254"/>
      <c r="F69" s="223">
        <v>1905</v>
      </c>
      <c r="G69" s="253"/>
      <c r="H69" s="254"/>
      <c r="I69" s="464">
        <v>1900</v>
      </c>
    </row>
    <row r="70" spans="1:9" s="350" customFormat="1" ht="17" customHeight="1">
      <c r="A70" s="483"/>
      <c r="B70" s="255" t="s">
        <v>57</v>
      </c>
      <c r="C70" s="256" t="s">
        <v>152</v>
      </c>
      <c r="D70" s="255" t="s">
        <v>57</v>
      </c>
      <c r="E70" s="255" t="s">
        <v>70</v>
      </c>
      <c r="F70" s="257" t="s">
        <v>42</v>
      </c>
      <c r="G70" s="255" t="s">
        <v>55</v>
      </c>
      <c r="H70" s="997" t="s">
        <v>465</v>
      </c>
      <c r="I70" s="458"/>
    </row>
    <row r="71" spans="1:9" s="350" customFormat="1" ht="17" customHeight="1">
      <c r="A71" s="485"/>
      <c r="B71" s="248" t="s">
        <v>258</v>
      </c>
      <c r="C71" s="259" t="s">
        <v>283</v>
      </c>
      <c r="D71" s="248" t="s">
        <v>259</v>
      </c>
      <c r="E71" s="248" t="s">
        <v>260</v>
      </c>
      <c r="F71" s="260" t="s">
        <v>261</v>
      </c>
      <c r="G71" s="248" t="s">
        <v>262</v>
      </c>
      <c r="H71" s="1268" t="s">
        <v>541</v>
      </c>
      <c r="I71" s="455"/>
    </row>
    <row r="72" spans="1:9" s="350" customFormat="1" ht="17" customHeight="1">
      <c r="A72" s="374">
        <v>30</v>
      </c>
      <c r="B72" s="251" t="s">
        <v>56</v>
      </c>
      <c r="C72" s="262" t="s">
        <v>153</v>
      </c>
      <c r="D72" s="251" t="s">
        <v>56</v>
      </c>
      <c r="E72" s="263" t="s">
        <v>69</v>
      </c>
      <c r="F72" s="251" t="s">
        <v>21</v>
      </c>
      <c r="G72" s="264" t="s">
        <v>37</v>
      </c>
      <c r="H72" s="998" t="s">
        <v>466</v>
      </c>
      <c r="I72" s="370">
        <v>30</v>
      </c>
    </row>
    <row r="73" spans="1:9" ht="17" customHeight="1">
      <c r="A73" s="486"/>
      <c r="B73" s="992" t="s">
        <v>467</v>
      </c>
      <c r="C73" s="227"/>
      <c r="D73" s="227"/>
      <c r="E73" s="239" t="s">
        <v>212</v>
      </c>
      <c r="F73" s="227"/>
      <c r="G73" s="227"/>
      <c r="H73" s="267" t="s">
        <v>263</v>
      </c>
      <c r="I73" s="487"/>
    </row>
    <row r="74" spans="1:9" s="350" customFormat="1" ht="17" customHeight="1" thickBot="1">
      <c r="A74" s="485">
        <v>2000</v>
      </c>
      <c r="B74" s="1005" t="s">
        <v>464</v>
      </c>
      <c r="C74" s="231" t="s">
        <v>284</v>
      </c>
      <c r="D74" s="231" t="str">
        <f t="shared" ref="C74:G76" si="5">"# " &amp; VALUE(RIGHT(C74,4)+1)</f>
        <v># 254</v>
      </c>
      <c r="E74" s="231" t="str">
        <f t="shared" si="5"/>
        <v># 255</v>
      </c>
      <c r="F74" s="231" t="str">
        <f t="shared" si="5"/>
        <v># 256</v>
      </c>
      <c r="G74" s="231" t="str">
        <f t="shared" si="5"/>
        <v># 257</v>
      </c>
      <c r="H74" s="268" t="s">
        <v>77</v>
      </c>
      <c r="I74" s="464">
        <v>2000</v>
      </c>
    </row>
    <row r="75" spans="1:9" s="350" customFormat="1" ht="17" customHeight="1">
      <c r="A75" s="456"/>
      <c r="B75" s="266" t="s">
        <v>87</v>
      </c>
      <c r="C75" s="269"/>
      <c r="D75" s="266"/>
      <c r="E75" s="270" t="s">
        <v>214</v>
      </c>
      <c r="F75" s="236"/>
      <c r="G75" s="1261" t="s">
        <v>539</v>
      </c>
      <c r="H75" s="270" t="s">
        <v>214</v>
      </c>
      <c r="I75" s="458"/>
    </row>
    <row r="76" spans="1:9" ht="17" customHeight="1">
      <c r="A76" s="453">
        <v>30</v>
      </c>
      <c r="B76" s="228" t="s">
        <v>285</v>
      </c>
      <c r="C76" s="231" t="str">
        <f t="shared" si="5"/>
        <v># 2376</v>
      </c>
      <c r="D76" s="231" t="str">
        <f t="shared" si="5"/>
        <v># 2377</v>
      </c>
      <c r="E76" s="231" t="str">
        <f t="shared" si="5"/>
        <v># 2378</v>
      </c>
      <c r="F76" s="231" t="str">
        <f t="shared" si="5"/>
        <v># 2379</v>
      </c>
      <c r="G76" s="1263"/>
      <c r="H76" s="311" t="s">
        <v>286</v>
      </c>
      <c r="I76" s="365">
        <v>30</v>
      </c>
    </row>
    <row r="77" spans="1:9" ht="17" customHeight="1">
      <c r="A77" s="462"/>
      <c r="B77" s="266" t="s">
        <v>287</v>
      </c>
      <c r="C77" s="266"/>
      <c r="D77" s="236" t="s">
        <v>23</v>
      </c>
      <c r="E77" s="235"/>
      <c r="F77" s="235"/>
      <c r="G77" s="1260"/>
      <c r="H77" s="271" t="s">
        <v>101</v>
      </c>
      <c r="I77" s="463"/>
    </row>
    <row r="78" spans="1:9" ht="17" customHeight="1" thickBot="1">
      <c r="A78" s="453"/>
      <c r="B78" s="234"/>
      <c r="C78" s="234"/>
      <c r="D78" s="228"/>
      <c r="E78" s="228"/>
      <c r="F78" s="228"/>
      <c r="G78" s="1259" t="s">
        <v>538</v>
      </c>
      <c r="H78" s="272"/>
      <c r="I78" s="370"/>
    </row>
    <row r="79" spans="1:9" s="350" customFormat="1" ht="17" customHeight="1" thickBot="1">
      <c r="A79" s="489">
        <v>2100</v>
      </c>
      <c r="B79" s="228"/>
      <c r="C79" s="214"/>
      <c r="D79" s="996" t="s">
        <v>468</v>
      </c>
      <c r="E79" s="228"/>
      <c r="F79" s="228"/>
      <c r="G79" s="1262" t="s">
        <v>540</v>
      </c>
      <c r="H79" s="273"/>
      <c r="I79" s="464">
        <v>2100</v>
      </c>
    </row>
    <row r="80" spans="1:9" s="350" customFormat="1" ht="17" customHeight="1">
      <c r="A80" s="456"/>
      <c r="B80" s="228" t="s">
        <v>173</v>
      </c>
      <c r="C80" s="228" t="str">
        <f>"# " &amp; VALUE(RIGHT(B80,2)+1)</f>
        <v># 2</v>
      </c>
      <c r="D80" s="228" t="str">
        <f>"# " &amp; VALUE(RIGHT(C80,2)+1)</f>
        <v># 3</v>
      </c>
      <c r="E80" s="228" t="str">
        <f>"# " &amp; VALUE(RIGHT(D80,2)+1)</f>
        <v># 4</v>
      </c>
      <c r="F80" s="228" t="str">
        <f>"# " &amp; VALUE(RIGHT(E80,2)+1)</f>
        <v># 5</v>
      </c>
      <c r="G80" s="1262"/>
      <c r="H80" s="274" t="s">
        <v>288</v>
      </c>
      <c r="I80" s="458"/>
    </row>
    <row r="81" spans="1:9" s="350" customFormat="1" ht="17" customHeight="1">
      <c r="A81" s="490"/>
      <c r="B81" s="238"/>
      <c r="C81" s="228"/>
      <c r="D81" s="275"/>
      <c r="E81" s="228"/>
      <c r="F81" s="228"/>
      <c r="G81" s="1262"/>
      <c r="H81" s="276" t="s">
        <v>314</v>
      </c>
      <c r="I81" s="455"/>
    </row>
    <row r="82" spans="1:9" ht="17" customHeight="1">
      <c r="A82" s="459">
        <v>30</v>
      </c>
      <c r="B82" s="242"/>
      <c r="C82" s="231"/>
      <c r="D82" s="231"/>
      <c r="E82" s="231"/>
      <c r="F82" s="231"/>
      <c r="G82" s="1251"/>
      <c r="H82" s="277"/>
      <c r="I82" s="365">
        <v>30</v>
      </c>
    </row>
    <row r="83" spans="1:9" ht="17" customHeight="1">
      <c r="A83" s="453"/>
      <c r="B83" s="747" t="s">
        <v>304</v>
      </c>
      <c r="C83" s="736"/>
      <c r="D83" s="736"/>
      <c r="E83" s="748" t="s">
        <v>397</v>
      </c>
      <c r="F83" s="776"/>
      <c r="G83" s="786" t="s">
        <v>391</v>
      </c>
      <c r="H83" s="277"/>
      <c r="I83" s="370"/>
    </row>
    <row r="84" spans="1:9" ht="17" customHeight="1">
      <c r="A84" s="453"/>
      <c r="B84" s="749"/>
      <c r="C84" s="736"/>
      <c r="D84" s="736"/>
      <c r="E84" s="746"/>
      <c r="F84" s="768"/>
      <c r="G84" s="738" t="s">
        <v>392</v>
      </c>
      <c r="H84" s="278"/>
      <c r="I84" s="370"/>
    </row>
    <row r="85" spans="1:9" s="350" customFormat="1" ht="17" customHeight="1" thickBot="1">
      <c r="A85" s="454">
        <v>2200</v>
      </c>
      <c r="B85" s="735"/>
      <c r="C85" s="735"/>
      <c r="D85" s="734" t="s">
        <v>305</v>
      </c>
      <c r="E85" s="1347" t="s">
        <v>398</v>
      </c>
      <c r="F85" s="1348"/>
      <c r="G85" s="769" t="s">
        <v>393</v>
      </c>
      <c r="H85" s="280"/>
      <c r="I85" s="464">
        <v>2200</v>
      </c>
    </row>
    <row r="86" spans="1:9" s="350" customFormat="1" ht="17" customHeight="1">
      <c r="A86" s="490"/>
      <c r="B86" s="745" t="s">
        <v>337</v>
      </c>
      <c r="C86" s="745" t="s">
        <v>342</v>
      </c>
      <c r="D86" s="745" t="s">
        <v>366</v>
      </c>
      <c r="E86" s="746" t="s">
        <v>374</v>
      </c>
      <c r="F86" s="768" t="s">
        <v>399</v>
      </c>
      <c r="G86" s="1000" t="s">
        <v>462</v>
      </c>
      <c r="H86" s="774" t="s">
        <v>317</v>
      </c>
      <c r="I86" s="458"/>
    </row>
    <row r="87" spans="1:9" s="350" customFormat="1" ht="17" customHeight="1">
      <c r="A87" s="490"/>
      <c r="B87" s="745"/>
      <c r="C87" s="745"/>
      <c r="D87" s="745"/>
      <c r="E87" s="746"/>
      <c r="F87" s="768"/>
      <c r="G87" s="781" t="s">
        <v>394</v>
      </c>
      <c r="H87" s="737" t="s">
        <v>396</v>
      </c>
      <c r="I87" s="455"/>
    </row>
    <row r="88" spans="1:9" ht="17" customHeight="1">
      <c r="A88" s="459">
        <v>30</v>
      </c>
      <c r="B88" s="733"/>
      <c r="C88" s="733"/>
      <c r="D88" s="733"/>
      <c r="E88" s="732"/>
      <c r="F88" s="731">
        <v>2230</v>
      </c>
      <c r="G88" s="775" t="s">
        <v>395</v>
      </c>
      <c r="H88" s="700" t="s">
        <v>319</v>
      </c>
      <c r="I88" s="365">
        <v>30</v>
      </c>
    </row>
    <row r="89" spans="1:9" ht="17" customHeight="1">
      <c r="A89" s="462"/>
      <c r="B89" s="749" t="s">
        <v>367</v>
      </c>
      <c r="C89" s="227"/>
      <c r="D89" s="227"/>
      <c r="E89" s="227"/>
      <c r="F89" s="227"/>
      <c r="G89" s="774" t="s">
        <v>322</v>
      </c>
      <c r="H89" s="282" t="s">
        <v>91</v>
      </c>
      <c r="I89" s="370"/>
    </row>
    <row r="90" spans="1:9" ht="17" customHeight="1">
      <c r="A90" s="453"/>
      <c r="B90" s="283"/>
      <c r="C90" s="239"/>
      <c r="D90" s="239" t="s">
        <v>217</v>
      </c>
      <c r="E90" s="283"/>
      <c r="F90" s="283"/>
      <c r="G90" s="737" t="s">
        <v>390</v>
      </c>
      <c r="H90" s="284"/>
      <c r="I90" s="370"/>
    </row>
    <row r="91" spans="1:9" ht="17" customHeight="1">
      <c r="A91" s="453"/>
      <c r="B91" s="228" t="s">
        <v>190</v>
      </c>
      <c r="C91" s="228" t="str">
        <f>"# " &amp; VALUE(RIGHT(B91,2)+1)</f>
        <v># 7</v>
      </c>
      <c r="D91" s="228" t="str">
        <f>"# " &amp; VALUE(RIGHT(C91,2)+1)</f>
        <v># 8</v>
      </c>
      <c r="E91" s="228" t="str">
        <f>"# " &amp; VALUE(RIGHT(D91,2)+1)</f>
        <v># 9</v>
      </c>
      <c r="F91" s="228" t="str">
        <f>"# " &amp; VALUE(RIGHT(E91,2)+1)</f>
        <v># 10</v>
      </c>
      <c r="G91" s="775" t="s">
        <v>48</v>
      </c>
      <c r="H91" s="284"/>
      <c r="I91" s="370"/>
    </row>
    <row r="92" spans="1:9" ht="17" customHeight="1" thickBot="1">
      <c r="A92" s="454">
        <v>2300</v>
      </c>
      <c r="B92" s="231"/>
      <c r="C92" s="231"/>
      <c r="D92" s="285"/>
      <c r="E92" s="285"/>
      <c r="F92" s="285">
        <v>2305</v>
      </c>
      <c r="G92" s="783"/>
      <c r="H92" s="284" t="s">
        <v>290</v>
      </c>
      <c r="I92" s="464">
        <v>2300</v>
      </c>
    </row>
    <row r="93" spans="1:9" s="350" customFormat="1" ht="17" customHeight="1">
      <c r="A93" s="491"/>
      <c r="B93" s="233" t="s">
        <v>79</v>
      </c>
      <c r="C93" s="214"/>
      <c r="D93" s="228"/>
      <c r="E93" s="287"/>
      <c r="F93" s="288">
        <v>800632426</v>
      </c>
      <c r="G93" s="289" t="s">
        <v>103</v>
      </c>
      <c r="H93" s="284" t="s">
        <v>92</v>
      </c>
      <c r="I93" s="458"/>
    </row>
    <row r="94" spans="1:9" s="350" customFormat="1" ht="17" customHeight="1">
      <c r="A94" s="491"/>
      <c r="B94" s="238"/>
      <c r="C94" s="239" t="s">
        <v>187</v>
      </c>
      <c r="D94" s="290"/>
      <c r="E94" s="291" t="s">
        <v>156</v>
      </c>
      <c r="F94" s="239" t="s">
        <v>187</v>
      </c>
      <c r="G94" s="248" t="s">
        <v>265</v>
      </c>
      <c r="H94" s="292"/>
      <c r="I94" s="455"/>
    </row>
    <row r="95" spans="1:9" s="350" customFormat="1" ht="17" customHeight="1" thickBot="1">
      <c r="A95" s="492">
        <v>2315</v>
      </c>
      <c r="B95" s="238" t="s">
        <v>291</v>
      </c>
      <c r="C95" s="228" t="str">
        <f>"# " &amp; VALUE(RIGHT(B95,4)+1)</f>
        <v># 3636</v>
      </c>
      <c r="D95" s="228" t="str">
        <f>"# " &amp; VALUE(RIGHT(C95,4)+1)</f>
        <v># 3637</v>
      </c>
      <c r="E95" s="293"/>
      <c r="F95" s="294" t="s">
        <v>292</v>
      </c>
      <c r="G95" s="295" t="s">
        <v>102</v>
      </c>
      <c r="H95" s="296">
        <v>2315</v>
      </c>
      <c r="I95" s="493">
        <v>2315</v>
      </c>
    </row>
    <row r="96" spans="1:9" ht="17" customHeight="1" thickBot="1">
      <c r="A96" s="359">
        <v>30</v>
      </c>
      <c r="B96" s="297"/>
      <c r="C96" s="298"/>
      <c r="D96" s="298"/>
      <c r="E96" s="299" t="s">
        <v>157</v>
      </c>
      <c r="F96" s="298"/>
      <c r="G96" s="1338" t="s">
        <v>33</v>
      </c>
      <c r="H96" s="1339"/>
      <c r="I96" s="494">
        <v>30</v>
      </c>
    </row>
    <row r="97" spans="1:9" ht="17" customHeight="1">
      <c r="A97" s="366"/>
      <c r="B97" s="238"/>
      <c r="C97" s="218"/>
      <c r="D97" s="218" t="s">
        <v>33</v>
      </c>
      <c r="E97" s="448" t="s">
        <v>17</v>
      </c>
      <c r="F97" s="216"/>
      <c r="G97" s="303" t="s">
        <v>104</v>
      </c>
      <c r="H97" s="495" t="s">
        <v>20</v>
      </c>
      <c r="I97" s="370"/>
    </row>
    <row r="98" spans="1:9" ht="17" customHeight="1">
      <c r="A98" s="374"/>
      <c r="B98" s="238"/>
      <c r="C98" s="227"/>
      <c r="D98" s="227"/>
      <c r="E98" s="443" t="str">
        <f>E71</f>
        <v>台灣萌萌的 # 8</v>
      </c>
      <c r="F98" s="229"/>
      <c r="G98" s="304" t="s">
        <v>266</v>
      </c>
      <c r="H98" s="496" t="s">
        <v>267</v>
      </c>
      <c r="I98" s="370"/>
    </row>
    <row r="99" spans="1:9" ht="17" customHeight="1" thickBot="1">
      <c r="A99" s="374"/>
      <c r="B99" s="238"/>
      <c r="C99" s="227"/>
      <c r="D99" s="227"/>
      <c r="E99" s="388"/>
      <c r="F99" s="214">
        <v>2350</v>
      </c>
      <c r="G99" s="295" t="s">
        <v>105</v>
      </c>
      <c r="H99" s="389"/>
      <c r="I99" s="370"/>
    </row>
    <row r="100" spans="1:9" s="350" customFormat="1" ht="17" customHeight="1" thickBot="1">
      <c r="A100" s="340" t="s">
        <v>9</v>
      </c>
      <c r="B100" s="300"/>
      <c r="C100" s="301"/>
      <c r="D100" s="301" t="s">
        <v>81</v>
      </c>
      <c r="E100" s="361"/>
      <c r="F100" s="302"/>
      <c r="G100" s="251"/>
      <c r="H100" s="414"/>
      <c r="I100" s="373" t="s">
        <v>9</v>
      </c>
    </row>
    <row r="101" spans="1:9" ht="17" customHeight="1">
      <c r="A101" s="351"/>
      <c r="B101" s="497" t="s">
        <v>17</v>
      </c>
      <c r="C101" s="380" t="s">
        <v>17</v>
      </c>
      <c r="D101" s="380" t="s">
        <v>17</v>
      </c>
      <c r="E101" s="353" t="s">
        <v>17</v>
      </c>
      <c r="F101" s="378" t="s">
        <v>17</v>
      </c>
      <c r="G101" s="484" t="s">
        <v>34</v>
      </c>
      <c r="H101" s="495" t="s">
        <v>20</v>
      </c>
      <c r="I101" s="358"/>
    </row>
    <row r="102" spans="1:9" ht="17" customHeight="1">
      <c r="A102" s="374"/>
      <c r="B102" s="371" t="str">
        <f>$B$27</f>
        <v>新聞掏寶  # 215</v>
      </c>
      <c r="C102" s="388" t="str">
        <f>C61</f>
        <v>懿想得到 # 10</v>
      </c>
      <c r="D102" s="353" t="str">
        <f>D61</f>
        <v>這㇐站阿拉伯 Arabian Days &amp; Nights (20 EPI)</v>
      </c>
      <c r="E102" s="1327" t="str">
        <f>E61</f>
        <v>關注關注組 Eyes On Concern Groups (27 EPI)</v>
      </c>
      <c r="F102" s="1337"/>
      <c r="G102" s="443" t="str">
        <f>G42</f>
        <v>周六聊Teen谷 # 37</v>
      </c>
      <c r="H102" s="1267" t="s">
        <v>542</v>
      </c>
      <c r="I102" s="370"/>
    </row>
    <row r="103" spans="1:9" ht="17" customHeight="1">
      <c r="A103" s="359">
        <v>30</v>
      </c>
      <c r="B103" s="499"/>
      <c r="C103" s="440"/>
      <c r="D103" s="388" t="str">
        <f>D62</f>
        <v># 13</v>
      </c>
      <c r="E103" s="388" t="str">
        <f>E62</f>
        <v># 25</v>
      </c>
      <c r="F103" s="392" t="str">
        <f>F62</f>
        <v># 26</v>
      </c>
      <c r="G103" s="440"/>
      <c r="H103" s="498"/>
      <c r="I103" s="365">
        <v>30</v>
      </c>
    </row>
    <row r="104" spans="1:9" ht="17" customHeight="1">
      <c r="A104" s="374"/>
      <c r="B104" s="717" t="s">
        <v>17</v>
      </c>
      <c r="C104" s="699"/>
      <c r="D104" s="776"/>
      <c r="E104" s="747"/>
      <c r="F104" s="747"/>
      <c r="G104" s="500" t="s">
        <v>34</v>
      </c>
      <c r="H104" s="466"/>
      <c r="I104" s="428"/>
    </row>
    <row r="105" spans="1:9" s="350" customFormat="1" ht="17" customHeight="1" thickBot="1">
      <c r="A105" s="340" t="s">
        <v>10</v>
      </c>
      <c r="B105" s="735"/>
      <c r="C105" s="735"/>
      <c r="D105" s="698" t="s">
        <v>305</v>
      </c>
      <c r="E105" s="1347" t="s">
        <v>398</v>
      </c>
      <c r="F105" s="1348"/>
      <c r="G105" s="1345" t="s">
        <v>170</v>
      </c>
      <c r="H105" s="1346"/>
      <c r="I105" s="438" t="s">
        <v>10</v>
      </c>
    </row>
    <row r="106" spans="1:9" ht="17" customHeight="1">
      <c r="A106" s="439"/>
      <c r="B106" s="745" t="s">
        <v>337</v>
      </c>
      <c r="C106" s="745" t="s">
        <v>342</v>
      </c>
      <c r="D106" s="768" t="s">
        <v>366</v>
      </c>
      <c r="E106" s="746" t="s">
        <v>374</v>
      </c>
      <c r="F106" s="768" t="s">
        <v>399</v>
      </c>
      <c r="G106" s="393" t="str">
        <f>G16</f>
        <v># 2</v>
      </c>
      <c r="H106" s="394" t="str">
        <f>H16</f>
        <v># 3</v>
      </c>
      <c r="I106" s="429"/>
    </row>
    <row r="107" spans="1:9" ht="17" customHeight="1">
      <c r="A107" s="501">
        <v>30</v>
      </c>
      <c r="B107" s="697"/>
      <c r="C107" s="789"/>
      <c r="D107" s="707"/>
      <c r="E107" s="789"/>
      <c r="F107" s="789"/>
      <c r="G107" s="362"/>
      <c r="H107" s="414"/>
      <c r="I107" s="430">
        <v>30</v>
      </c>
    </row>
    <row r="108" spans="1:9" ht="17" customHeight="1">
      <c r="A108" s="446"/>
      <c r="B108" s="367" t="s">
        <v>17</v>
      </c>
      <c r="C108" s="335"/>
      <c r="D108" s="392"/>
      <c r="E108" s="392"/>
      <c r="F108" s="392"/>
      <c r="G108" s="1265" t="s">
        <v>232</v>
      </c>
      <c r="H108" s="695" t="s">
        <v>232</v>
      </c>
      <c r="I108" s="502"/>
    </row>
    <row r="109" spans="1:9" s="350" customFormat="1" ht="17" customHeight="1" thickBot="1">
      <c r="A109" s="340" t="s">
        <v>11</v>
      </c>
      <c r="B109" s="371"/>
      <c r="C109" s="334"/>
      <c r="D109" s="392" t="str">
        <f>$D$79</f>
        <v>企業強人 Big Biz Duel (25 EPI)</v>
      </c>
      <c r="E109" s="392"/>
      <c r="F109" s="392"/>
      <c r="G109" s="1259"/>
      <c r="H109" s="694"/>
      <c r="I109" s="373" t="s">
        <v>11</v>
      </c>
    </row>
    <row r="110" spans="1:9" ht="17" customHeight="1">
      <c r="A110" s="439"/>
      <c r="B110" s="371" t="str">
        <f>$B$80</f>
        <v># 1</v>
      </c>
      <c r="C110" s="392" t="str">
        <f>"# " &amp; VALUE(RIGHT(B110,2)+1)</f>
        <v># 2</v>
      </c>
      <c r="D110" s="392" t="str">
        <f>"# " &amp; VALUE(RIGHT(C110,2)+1)</f>
        <v># 3</v>
      </c>
      <c r="E110" s="392" t="str">
        <f>"# " &amp; VALUE(RIGHT(D110,2)+1)</f>
        <v># 4</v>
      </c>
      <c r="F110" s="392" t="str">
        <f>"# " &amp; VALUE(RIGHT(E110,2)+1)</f>
        <v># 5</v>
      </c>
      <c r="G110" s="1262"/>
      <c r="H110" s="694" t="s">
        <v>400</v>
      </c>
      <c r="I110" s="429"/>
    </row>
    <row r="111" spans="1:9" ht="17" customHeight="1">
      <c r="A111" s="442">
        <v>30</v>
      </c>
      <c r="B111" s="396"/>
      <c r="C111" s="397"/>
      <c r="D111" s="397"/>
      <c r="E111" s="397"/>
      <c r="F111" s="397"/>
      <c r="G111" s="1259" t="s">
        <v>538</v>
      </c>
      <c r="H111" s="693"/>
      <c r="I111" s="430">
        <v>30</v>
      </c>
    </row>
    <row r="112" spans="1:9" ht="17" customHeight="1">
      <c r="A112" s="446"/>
      <c r="B112" s="474" t="s">
        <v>17</v>
      </c>
      <c r="C112" s="488"/>
      <c r="D112" s="368" t="str">
        <f>$E$75</f>
        <v xml:space="preserve">愛．回家之開心速遞  Lo And Behold </v>
      </c>
      <c r="E112" s="368"/>
      <c r="F112" s="368"/>
      <c r="G112" s="1266"/>
      <c r="H112" s="694"/>
      <c r="I112" s="502"/>
    </row>
    <row r="113" spans="1:9" s="350" customFormat="1" ht="17" customHeight="1" thickBot="1">
      <c r="A113" s="340" t="s">
        <v>12</v>
      </c>
      <c r="B113" s="392" t="str">
        <f>B76</f>
        <v># 2375</v>
      </c>
      <c r="C113" s="392" t="str">
        <f>C76</f>
        <v># 2376</v>
      </c>
      <c r="D113" s="392" t="str">
        <f t="shared" ref="D113:F113" si="6">D76</f>
        <v># 2377</v>
      </c>
      <c r="E113" s="392" t="str">
        <f t="shared" si="6"/>
        <v># 2378</v>
      </c>
      <c r="F113" s="392" t="str">
        <f t="shared" si="6"/>
        <v># 2379</v>
      </c>
      <c r="G113" s="1264"/>
      <c r="H113" s="692"/>
      <c r="I113" s="373" t="s">
        <v>12</v>
      </c>
    </row>
    <row r="114" spans="1:9" ht="17" customHeight="1">
      <c r="A114" s="439"/>
      <c r="B114" s="474" t="s">
        <v>17</v>
      </c>
      <c r="C114" s="451"/>
      <c r="D114" s="416" t="s">
        <v>212</v>
      </c>
      <c r="E114" s="368"/>
      <c r="F114" s="368"/>
      <c r="G114" s="696" t="s">
        <v>232</v>
      </c>
      <c r="H114" s="691" t="s">
        <v>226</v>
      </c>
      <c r="I114" s="429"/>
    </row>
    <row r="115" spans="1:9" ht="17" customHeight="1">
      <c r="A115" s="501">
        <v>30</v>
      </c>
      <c r="B115" s="999" t="s">
        <v>464</v>
      </c>
      <c r="C115" s="397" t="str">
        <f t="shared" ref="C115:F115" si="7">C74</f>
        <v># 253</v>
      </c>
      <c r="D115" s="397" t="str">
        <f t="shared" si="7"/>
        <v># 254</v>
      </c>
      <c r="E115" s="397" t="str">
        <f t="shared" si="7"/>
        <v># 255</v>
      </c>
      <c r="F115" s="397" t="str">
        <f t="shared" si="7"/>
        <v># 256</v>
      </c>
      <c r="G115" s="705" t="s">
        <v>392</v>
      </c>
      <c r="H115" s="777" t="s">
        <v>401</v>
      </c>
      <c r="I115" s="430">
        <v>30</v>
      </c>
    </row>
    <row r="116" spans="1:9" ht="17" customHeight="1">
      <c r="A116" s="442"/>
      <c r="B116" s="503" t="s">
        <v>17</v>
      </c>
      <c r="C116" s="451" t="s">
        <v>17</v>
      </c>
      <c r="D116" s="402" t="s">
        <v>17</v>
      </c>
      <c r="E116" s="402" t="s">
        <v>17</v>
      </c>
      <c r="F116" s="402" t="s">
        <v>17</v>
      </c>
      <c r="G116" s="690" t="s">
        <v>212</v>
      </c>
      <c r="H116" s="689" t="s">
        <v>214</v>
      </c>
      <c r="I116" s="431"/>
    </row>
    <row r="117" spans="1:9" s="350" customFormat="1" ht="17" customHeight="1" thickBot="1">
      <c r="A117" s="340" t="s">
        <v>15</v>
      </c>
      <c r="B117" s="424" t="str">
        <f>B71</f>
        <v>玲玲友情報 # 20</v>
      </c>
      <c r="C117" s="392" t="str">
        <f>$C$71</f>
        <v>怪宿宿 #14</v>
      </c>
      <c r="D117" s="361" t="str">
        <f>$D$71</f>
        <v>玲玲友情報 # 21</v>
      </c>
      <c r="E117" s="361" t="str">
        <f>$E$71</f>
        <v>台灣萌萌的 # 8</v>
      </c>
      <c r="F117" s="362" t="str">
        <f>F71</f>
        <v>最強生命線 # 363</v>
      </c>
      <c r="G117" s="705" t="s">
        <v>245</v>
      </c>
      <c r="H117" s="688" t="s">
        <v>402</v>
      </c>
      <c r="I117" s="373" t="s">
        <v>15</v>
      </c>
    </row>
    <row r="118" spans="1:9" ht="17" customHeight="1">
      <c r="A118" s="439"/>
      <c r="B118" s="367" t="s">
        <v>17</v>
      </c>
      <c r="C118" s="368"/>
      <c r="D118" s="392"/>
      <c r="E118" s="392"/>
      <c r="F118" s="369"/>
      <c r="G118" s="696" t="s">
        <v>232</v>
      </c>
      <c r="H118" s="743" t="s">
        <v>234</v>
      </c>
      <c r="I118" s="429"/>
    </row>
    <row r="119" spans="1:9" ht="17" customHeight="1">
      <c r="A119" s="501">
        <v>30</v>
      </c>
      <c r="B119" s="504"/>
      <c r="C119" s="392"/>
      <c r="D119" s="392" t="str">
        <f>D64</f>
        <v>天龍八部 Demi-Gods and Semi-Devils (50 EPI)</v>
      </c>
      <c r="E119" s="392"/>
      <c r="F119" s="392"/>
      <c r="G119" s="705" t="s">
        <v>390</v>
      </c>
      <c r="H119" s="737" t="s">
        <v>396</v>
      </c>
      <c r="I119" s="430">
        <v>30</v>
      </c>
    </row>
    <row r="120" spans="1:9" ht="17" customHeight="1">
      <c r="A120" s="442"/>
      <c r="B120" s="371" t="str">
        <f>B65</f>
        <v># 26</v>
      </c>
      <c r="C120" s="392" t="str">
        <f>C65</f>
        <v># 27</v>
      </c>
      <c r="D120" s="392" t="str">
        <f>D65</f>
        <v># 28</v>
      </c>
      <c r="E120" s="392" t="str">
        <f>E65</f>
        <v># 29</v>
      </c>
      <c r="F120" s="392" t="str">
        <f>F65</f>
        <v># 30</v>
      </c>
      <c r="G120" s="696" t="s">
        <v>232</v>
      </c>
      <c r="H120" s="743" t="s">
        <v>234</v>
      </c>
      <c r="I120" s="502"/>
    </row>
    <row r="121" spans="1:9" s="350" customFormat="1" ht="17" customHeight="1" thickBot="1">
      <c r="A121" s="340" t="s">
        <v>13</v>
      </c>
      <c r="B121" s="396"/>
      <c r="C121" s="397"/>
      <c r="D121" s="397"/>
      <c r="E121" s="397"/>
      <c r="F121" s="397"/>
      <c r="G121" s="737" t="s">
        <v>236</v>
      </c>
      <c r="H121" s="746" t="s">
        <v>403</v>
      </c>
      <c r="I121" s="373" t="s">
        <v>13</v>
      </c>
    </row>
    <row r="122" spans="1:9" ht="17" customHeight="1">
      <c r="A122" s="374"/>
      <c r="B122" s="447" t="s">
        <v>17</v>
      </c>
      <c r="C122" s="379"/>
      <c r="D122" s="335"/>
      <c r="E122" s="335"/>
      <c r="F122" s="335"/>
      <c r="G122" s="484" t="s">
        <v>34</v>
      </c>
      <c r="H122" s="495" t="s">
        <v>20</v>
      </c>
      <c r="I122" s="370"/>
    </row>
    <row r="123" spans="1:9" ht="17" customHeight="1">
      <c r="A123" s="501" t="s">
        <v>2</v>
      </c>
      <c r="B123" s="506"/>
      <c r="C123" s="334"/>
      <c r="D123" s="392" t="str">
        <f>D39</f>
        <v>流行都市  Big City Shop 2024</v>
      </c>
      <c r="E123" s="335"/>
      <c r="F123" s="392"/>
      <c r="G123" s="443" t="str">
        <f>G71</f>
        <v>新聞透視 # 37</v>
      </c>
      <c r="H123" s="393" t="str">
        <f>H40</f>
        <v>開心無敵獎門人 # 9</v>
      </c>
      <c r="I123" s="430" t="s">
        <v>2</v>
      </c>
    </row>
    <row r="124" spans="1:9" ht="17" customHeight="1">
      <c r="A124" s="442"/>
      <c r="B124" s="392" t="str">
        <f>B40</f>
        <v># 185</v>
      </c>
      <c r="C124" s="392" t="str">
        <f>C40</f>
        <v># 186</v>
      </c>
      <c r="D124" s="392" t="str">
        <f>D40</f>
        <v># 187</v>
      </c>
      <c r="E124" s="392" t="str">
        <f>E40</f>
        <v># 188</v>
      </c>
      <c r="F124" s="392" t="str">
        <f>F40</f>
        <v># 189</v>
      </c>
      <c r="G124" s="484" t="s">
        <v>34</v>
      </c>
      <c r="H124" s="392"/>
      <c r="I124" s="431"/>
    </row>
    <row r="125" spans="1:9" ht="17" customHeight="1" thickBot="1">
      <c r="A125" s="507" t="s">
        <v>14</v>
      </c>
      <c r="B125" s="508"/>
      <c r="C125" s="509"/>
      <c r="D125" s="509"/>
      <c r="E125" s="509"/>
      <c r="F125" s="510"/>
      <c r="G125" s="511" t="str">
        <f>G42</f>
        <v>周六聊Teen谷 # 37</v>
      </c>
      <c r="H125" s="512"/>
      <c r="I125" s="373" t="s">
        <v>14</v>
      </c>
    </row>
    <row r="126" spans="1:9" ht="17" customHeight="1" thickTop="1">
      <c r="A126" s="513"/>
      <c r="B126" s="334"/>
      <c r="C126" s="335"/>
      <c r="D126" s="335"/>
      <c r="E126" s="335"/>
      <c r="F126" s="335"/>
      <c r="G126" s="335"/>
      <c r="H126" s="1333">
        <f ca="1">TODAY()</f>
        <v>45565</v>
      </c>
      <c r="I126" s="1334"/>
    </row>
    <row r="127" spans="1:9" ht="17" customHeight="1"/>
    <row r="128" spans="1:9" ht="17" customHeight="1"/>
    <row r="129" ht="17" customHeight="1"/>
  </sheetData>
  <mergeCells count="18">
    <mergeCell ref="C56:D56"/>
    <mergeCell ref="E61:F61"/>
    <mergeCell ref="C1:G1"/>
    <mergeCell ref="H2:I2"/>
    <mergeCell ref="B11:F11"/>
    <mergeCell ref="G11:H11"/>
    <mergeCell ref="D6:E6"/>
    <mergeCell ref="G15:H15"/>
    <mergeCell ref="G26:H26"/>
    <mergeCell ref="G27:H27"/>
    <mergeCell ref="H126:I126"/>
    <mergeCell ref="B68:F68"/>
    <mergeCell ref="G68:H68"/>
    <mergeCell ref="E102:F102"/>
    <mergeCell ref="G96:H96"/>
    <mergeCell ref="G105:H105"/>
    <mergeCell ref="E85:F85"/>
    <mergeCell ref="E105:F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B467-FF5B-48F6-934B-17A5C73EC9DB}">
  <dimension ref="A1:I129"/>
  <sheetViews>
    <sheetView zoomScale="70" zoomScaleNormal="70" workbookViewId="0">
      <pane ySplit="4" topLeftCell="A65" activePane="bottomLeft" state="frozen"/>
      <selection pane="bottomLeft" activeCell="F78" sqref="F78"/>
    </sheetView>
  </sheetViews>
  <sheetFormatPr defaultColWidth="9.453125" defaultRowHeight="15.5"/>
  <cols>
    <col min="1" max="1" width="7.6328125" style="982" customWidth="1"/>
    <col min="2" max="8" width="32.6328125" style="793" customWidth="1"/>
    <col min="9" max="9" width="7.6328125" style="983" customWidth="1"/>
    <col min="10" max="16384" width="9.453125" style="793"/>
  </cols>
  <sheetData>
    <row r="1" spans="1:9" ht="36" customHeight="1">
      <c r="A1" s="791"/>
      <c r="B1" s="792"/>
      <c r="C1" s="1321" t="s">
        <v>404</v>
      </c>
      <c r="D1" s="1321"/>
      <c r="E1" s="1321"/>
      <c r="F1" s="1321"/>
      <c r="G1" s="1321"/>
      <c r="H1" s="792"/>
      <c r="I1" s="792"/>
    </row>
    <row r="2" spans="1:9" ht="17" customHeight="1" thickBot="1">
      <c r="A2" s="794" t="s">
        <v>405</v>
      </c>
      <c r="B2" s="795"/>
      <c r="C2" s="795"/>
      <c r="D2" s="790" t="s">
        <v>18</v>
      </c>
      <c r="E2" s="790"/>
      <c r="F2" s="796"/>
      <c r="G2" s="796"/>
      <c r="H2" s="1322" t="s">
        <v>406</v>
      </c>
      <c r="I2" s="1322"/>
    </row>
    <row r="3" spans="1:9" ht="17" customHeight="1" thickTop="1">
      <c r="A3" s="797" t="s">
        <v>19</v>
      </c>
      <c r="B3" s="798" t="s">
        <v>24</v>
      </c>
      <c r="C3" s="798" t="s">
        <v>25</v>
      </c>
      <c r="D3" s="798" t="s">
        <v>26</v>
      </c>
      <c r="E3" s="798" t="s">
        <v>163</v>
      </c>
      <c r="F3" s="798" t="s">
        <v>28</v>
      </c>
      <c r="G3" s="798" t="s">
        <v>29</v>
      </c>
      <c r="H3" s="798" t="s">
        <v>30</v>
      </c>
      <c r="I3" s="799" t="s">
        <v>19</v>
      </c>
    </row>
    <row r="4" spans="1:9" ht="17" customHeight="1" thickBot="1">
      <c r="A4" s="800"/>
      <c r="B4" s="801">
        <v>45558</v>
      </c>
      <c r="C4" s="801">
        <f t="shared" ref="C4:H4" si="0">SUM(B4+1)</f>
        <v>45559</v>
      </c>
      <c r="D4" s="802">
        <f t="shared" si="0"/>
        <v>45560</v>
      </c>
      <c r="E4" s="802">
        <f t="shared" si="0"/>
        <v>45561</v>
      </c>
      <c r="F4" s="802">
        <f t="shared" si="0"/>
        <v>45562</v>
      </c>
      <c r="G4" s="802">
        <f t="shared" si="0"/>
        <v>45563</v>
      </c>
      <c r="H4" s="802">
        <f t="shared" si="0"/>
        <v>45564</v>
      </c>
      <c r="I4" s="803"/>
    </row>
    <row r="5" spans="1:9" s="810" customFormat="1" ht="17" customHeight="1" thickBot="1">
      <c r="A5" s="804" t="s">
        <v>14</v>
      </c>
      <c r="B5" s="805"/>
      <c r="C5" s="806"/>
      <c r="D5" s="807"/>
      <c r="E5" s="807"/>
      <c r="F5" s="807"/>
      <c r="G5" s="807"/>
      <c r="H5" s="808"/>
      <c r="I5" s="809" t="s">
        <v>14</v>
      </c>
    </row>
    <row r="6" spans="1:9" ht="17" customHeight="1">
      <c r="A6" s="811"/>
      <c r="B6" s="812" t="s">
        <v>17</v>
      </c>
      <c r="C6" s="813" t="s">
        <v>17</v>
      </c>
      <c r="D6" s="1315" t="s">
        <v>164</v>
      </c>
      <c r="E6" s="1316"/>
      <c r="F6" s="787" t="s">
        <v>269</v>
      </c>
      <c r="G6" s="356" t="s">
        <v>407</v>
      </c>
      <c r="H6" s="815" t="s">
        <v>17</v>
      </c>
      <c r="I6" s="816"/>
    </row>
    <row r="7" spans="1:9" ht="17" customHeight="1">
      <c r="A7" s="817">
        <v>30</v>
      </c>
      <c r="B7" s="818" t="str">
        <f>LEFT($H$64,5) &amp; " # " &amp; VALUE(RIGHT($H$64,2)-1)</f>
        <v>財經透視  # 38</v>
      </c>
      <c r="C7" s="819" t="str">
        <f>B27</f>
        <v>新聞掏寶  # 216</v>
      </c>
      <c r="D7" s="820" t="str">
        <f>C57</f>
        <v># 15</v>
      </c>
      <c r="E7" s="821" t="str">
        <f>"# " &amp; VALUE(RIGHT(D7,2)+1)</f>
        <v># 16</v>
      </c>
      <c r="F7" s="820" t="s">
        <v>173</v>
      </c>
      <c r="G7" s="819" t="str">
        <f>"# " &amp; VALUE(RIGHT(F7,2)+1)</f>
        <v># 2</v>
      </c>
      <c r="H7" s="822" t="str">
        <f>D71</f>
        <v>玲玲友情報 # 23</v>
      </c>
      <c r="I7" s="823">
        <v>30</v>
      </c>
    </row>
    <row r="8" spans="1:9" ht="17" customHeight="1">
      <c r="A8" s="824"/>
      <c r="B8" s="825" t="s">
        <v>17</v>
      </c>
      <c r="C8" s="826"/>
      <c r="D8" s="826"/>
      <c r="E8" s="827" t="str">
        <f>$E$73</f>
        <v>東張西望  Scoop 2024</v>
      </c>
      <c r="F8" s="826"/>
      <c r="G8" s="826"/>
      <c r="H8" s="826"/>
      <c r="I8" s="828"/>
    </row>
    <row r="9" spans="1:9" s="810" customFormat="1" ht="17" customHeight="1" thickBot="1">
      <c r="A9" s="800" t="s">
        <v>0</v>
      </c>
      <c r="B9" s="829" t="s">
        <v>408</v>
      </c>
      <c r="C9" s="855" t="str">
        <f t="shared" ref="C9:H9" si="1">"# " &amp; VALUE(RIGHT(B9,4)+1)</f>
        <v># 259</v>
      </c>
      <c r="D9" s="855" t="str">
        <f t="shared" si="1"/>
        <v># 260</v>
      </c>
      <c r="E9" s="855" t="str">
        <f t="shared" si="1"/>
        <v># 261</v>
      </c>
      <c r="F9" s="855" t="str">
        <f t="shared" si="1"/>
        <v># 262</v>
      </c>
      <c r="G9" s="855" t="str">
        <f t="shared" si="1"/>
        <v># 263</v>
      </c>
      <c r="H9" s="855" t="str">
        <f t="shared" si="1"/>
        <v># 264</v>
      </c>
      <c r="I9" s="831" t="s">
        <v>0</v>
      </c>
    </row>
    <row r="10" spans="1:9" ht="17" customHeight="1">
      <c r="A10" s="832"/>
      <c r="B10" s="210"/>
      <c r="C10" s="211"/>
      <c r="D10" s="211"/>
      <c r="E10" s="211"/>
      <c r="F10" s="212"/>
      <c r="G10" s="210"/>
      <c r="H10" s="213"/>
      <c r="I10" s="816"/>
    </row>
    <row r="11" spans="1:9" ht="17" customHeight="1">
      <c r="A11" s="817">
        <v>30</v>
      </c>
      <c r="B11" s="1323" t="s">
        <v>166</v>
      </c>
      <c r="C11" s="1324"/>
      <c r="D11" s="1324"/>
      <c r="E11" s="1324"/>
      <c r="F11" s="1325"/>
      <c r="G11" s="1323" t="s">
        <v>31</v>
      </c>
      <c r="H11" s="1326"/>
      <c r="I11" s="823">
        <v>30</v>
      </c>
    </row>
    <row r="12" spans="1:9" ht="17" customHeight="1">
      <c r="A12" s="833"/>
      <c r="B12" s="217"/>
      <c r="C12" s="602"/>
      <c r="D12" s="218"/>
      <c r="E12" s="602"/>
      <c r="F12" s="603"/>
      <c r="G12" s="217"/>
      <c r="H12" s="219"/>
      <c r="I12" s="828"/>
    </row>
    <row r="13" spans="1:9" s="810" customFormat="1" ht="17" customHeight="1" thickBot="1">
      <c r="A13" s="834" t="s">
        <v>1</v>
      </c>
      <c r="B13" s="220"/>
      <c r="C13" s="221"/>
      <c r="D13" s="222"/>
      <c r="E13" s="222"/>
      <c r="F13" s="223"/>
      <c r="G13" s="224"/>
      <c r="H13" s="225"/>
      <c r="I13" s="831" t="s">
        <v>1</v>
      </c>
    </row>
    <row r="14" spans="1:9" ht="17" customHeight="1">
      <c r="A14" s="835"/>
      <c r="B14" s="836">
        <v>800574522</v>
      </c>
      <c r="C14" s="836"/>
      <c r="D14" s="836"/>
      <c r="E14" s="837"/>
      <c r="F14" s="837"/>
      <c r="G14" s="839" t="s">
        <v>167</v>
      </c>
      <c r="H14" s="836"/>
      <c r="I14" s="840"/>
    </row>
    <row r="15" spans="1:9" ht="17" customHeight="1">
      <c r="A15" s="841" t="s">
        <v>2</v>
      </c>
      <c r="B15" s="842"/>
      <c r="C15" s="843"/>
      <c r="D15" s="844" t="s">
        <v>409</v>
      </c>
      <c r="E15" s="845"/>
      <c r="F15" s="845"/>
      <c r="G15" s="1315" t="s">
        <v>246</v>
      </c>
      <c r="H15" s="1328"/>
      <c r="I15" s="848" t="s">
        <v>2</v>
      </c>
    </row>
    <row r="16" spans="1:9" ht="17" customHeight="1">
      <c r="A16" s="849"/>
      <c r="B16" s="829" t="s">
        <v>272</v>
      </c>
      <c r="C16" s="850" t="str">
        <f t="shared" ref="C16:F16" si="2">"# " &amp; VALUE(RIGHT(B16,2)+1)</f>
        <v># 3</v>
      </c>
      <c r="D16" s="850" t="str">
        <f t="shared" si="2"/>
        <v># 4</v>
      </c>
      <c r="E16" s="850" t="str">
        <f t="shared" si="2"/>
        <v># 5</v>
      </c>
      <c r="F16" s="850" t="str">
        <f t="shared" si="2"/>
        <v># 6</v>
      </c>
      <c r="G16" s="851" t="s">
        <v>410</v>
      </c>
      <c r="H16" s="852" t="s">
        <v>60</v>
      </c>
      <c r="I16" s="853"/>
    </row>
    <row r="17" spans="1:9" s="810" customFormat="1" ht="17" customHeight="1" thickBot="1">
      <c r="A17" s="834" t="s">
        <v>3</v>
      </c>
      <c r="B17" s="854" t="s">
        <v>40</v>
      </c>
      <c r="C17" s="855"/>
      <c r="D17" s="856"/>
      <c r="E17" s="856"/>
      <c r="F17" s="856"/>
      <c r="G17" s="857"/>
      <c r="H17" s="858"/>
      <c r="I17" s="803" t="s">
        <v>16</v>
      </c>
    </row>
    <row r="18" spans="1:9" s="810" customFormat="1" ht="17" customHeight="1">
      <c r="A18" s="859"/>
      <c r="B18" s="860" t="s">
        <v>82</v>
      </c>
      <c r="C18" s="826"/>
      <c r="D18" s="861" t="s">
        <v>83</v>
      </c>
      <c r="E18" s="826"/>
      <c r="F18" s="795"/>
      <c r="G18" s="795"/>
      <c r="H18" s="862"/>
      <c r="I18" s="809"/>
    </row>
    <row r="19" spans="1:9" s="810" customFormat="1" ht="17" customHeight="1">
      <c r="A19" s="863"/>
      <c r="B19" s="855" t="s">
        <v>411</v>
      </c>
      <c r="C19" s="855" t="str">
        <f t="shared" ref="C19:H19" si="3">"# " &amp; VALUE(RIGHT(B19,3)+1)</f>
        <v># 188</v>
      </c>
      <c r="D19" s="855" t="str">
        <f t="shared" si="3"/>
        <v># 189</v>
      </c>
      <c r="E19" s="855" t="str">
        <f t="shared" si="3"/>
        <v># 190</v>
      </c>
      <c r="F19" s="855" t="str">
        <f t="shared" si="3"/>
        <v># 191</v>
      </c>
      <c r="G19" s="855" t="str">
        <f t="shared" si="3"/>
        <v># 192</v>
      </c>
      <c r="H19" s="855" t="str">
        <f t="shared" si="3"/>
        <v># 193</v>
      </c>
      <c r="I19" s="809" t="s">
        <v>94</v>
      </c>
    </row>
    <row r="20" spans="1:9" s="810" customFormat="1" ht="17" customHeight="1">
      <c r="A20" s="863"/>
      <c r="B20" s="825" t="s">
        <v>17</v>
      </c>
      <c r="C20" s="826"/>
      <c r="D20" s="826"/>
      <c r="E20" s="864" t="s">
        <v>175</v>
      </c>
      <c r="F20" s="826"/>
      <c r="G20" s="865"/>
      <c r="H20" s="815" t="s">
        <v>17</v>
      </c>
      <c r="I20" s="809"/>
    </row>
    <row r="21" spans="1:9" ht="17" customHeight="1">
      <c r="A21" s="866" t="s">
        <v>2</v>
      </c>
      <c r="B21" s="818" t="str">
        <f>"# " &amp; VALUE(RIGHT(B76,4)-1)</f>
        <v># 2380</v>
      </c>
      <c r="C21" s="855" t="str">
        <f t="shared" ref="C21:G21" si="4">B76</f>
        <v># 2381</v>
      </c>
      <c r="D21" s="855" t="str">
        <f t="shared" si="4"/>
        <v># 2382</v>
      </c>
      <c r="E21" s="855" t="str">
        <f t="shared" si="4"/>
        <v># 2383</v>
      </c>
      <c r="F21" s="855" t="str">
        <f t="shared" si="4"/>
        <v># 2384</v>
      </c>
      <c r="G21" s="821" t="str">
        <f t="shared" si="4"/>
        <v># 2385</v>
      </c>
      <c r="H21" s="867" t="s">
        <v>412</v>
      </c>
      <c r="I21" s="848" t="s">
        <v>2</v>
      </c>
    </row>
    <row r="22" spans="1:9" ht="17" customHeight="1">
      <c r="A22" s="868"/>
      <c r="B22" s="1030" t="s">
        <v>376</v>
      </c>
      <c r="C22" s="1029"/>
      <c r="D22" s="1029"/>
      <c r="E22" s="1029" t="s">
        <v>377</v>
      </c>
      <c r="F22" s="1029"/>
      <c r="G22" s="1031"/>
      <c r="H22" s="1028"/>
      <c r="I22" s="870"/>
    </row>
    <row r="23" spans="1:9" s="810" customFormat="1" ht="17" customHeight="1" thickBot="1">
      <c r="A23" s="871" t="s">
        <v>4</v>
      </c>
      <c r="B23" s="1027" t="s">
        <v>471</v>
      </c>
      <c r="C23" s="1026" t="s">
        <v>472</v>
      </c>
      <c r="D23" s="1026" t="s">
        <v>473</v>
      </c>
      <c r="E23" s="1026" t="s">
        <v>474</v>
      </c>
      <c r="F23" s="1029" t="s">
        <v>475</v>
      </c>
      <c r="G23" s="1029" t="s">
        <v>476</v>
      </c>
      <c r="H23" s="1025" t="s">
        <v>477</v>
      </c>
      <c r="I23" s="809" t="s">
        <v>4</v>
      </c>
    </row>
    <row r="24" spans="1:9" ht="17" customHeight="1">
      <c r="A24" s="873"/>
      <c r="B24" s="785" t="s">
        <v>413</v>
      </c>
      <c r="C24" s="874"/>
      <c r="D24" s="875" t="str">
        <f>D90</f>
        <v>吃貨橫掃港深珠 Operation Gourmet - Hong Kong-Shenzhen-Zhuhai (15 EPI)</v>
      </c>
      <c r="E24" s="826"/>
      <c r="F24" s="826"/>
      <c r="G24" s="860">
        <v>800395976</v>
      </c>
      <c r="H24" s="876"/>
      <c r="I24" s="877"/>
    </row>
    <row r="25" spans="1:9" ht="17" customHeight="1">
      <c r="A25" s="878" t="s">
        <v>2</v>
      </c>
      <c r="B25" s="884" t="s">
        <v>414</v>
      </c>
      <c r="C25" s="855" t="str">
        <f>B91</f>
        <v># 1</v>
      </c>
      <c r="D25" s="855" t="str">
        <f>"# " &amp; VALUE(RIGHT(C25,2)+1)</f>
        <v># 2</v>
      </c>
      <c r="E25" s="855" t="str">
        <f>"# " &amp; VALUE(RIGHT(D25,2)+1)</f>
        <v># 3</v>
      </c>
      <c r="F25" s="855" t="str">
        <f>"# " &amp; VALUE(RIGHT(E25,2)+1)</f>
        <v># 4</v>
      </c>
      <c r="G25" s="851"/>
      <c r="H25" s="879"/>
      <c r="I25" s="848" t="s">
        <v>2</v>
      </c>
    </row>
    <row r="26" spans="1:9" ht="17" customHeight="1">
      <c r="A26" s="880"/>
      <c r="B26" s="881" t="s">
        <v>17</v>
      </c>
      <c r="C26" s="837" t="s">
        <v>17</v>
      </c>
      <c r="D26" s="869" t="s">
        <v>17</v>
      </c>
      <c r="E26" s="869" t="s">
        <v>17</v>
      </c>
      <c r="F26" s="869" t="s">
        <v>17</v>
      </c>
      <c r="G26" s="1345" t="s">
        <v>274</v>
      </c>
      <c r="H26" s="1328"/>
      <c r="I26" s="870"/>
    </row>
    <row r="27" spans="1:9" ht="17" customHeight="1" thickBot="1">
      <c r="A27" s="882"/>
      <c r="B27" s="883" t="str">
        <f>LEFT($H$36,5) &amp; " # " &amp; VALUE(RIGHT($H$36,3)-1)</f>
        <v>新聞掏寶  # 216</v>
      </c>
      <c r="C27" s="814" t="str">
        <f>B71</f>
        <v>玲玲友情報 # 22</v>
      </c>
      <c r="D27" s="851" t="str">
        <f>C71</f>
        <v>怪宿宿 #15</v>
      </c>
      <c r="E27" s="851" t="str">
        <f>D71</f>
        <v>玲玲友情報 # 23</v>
      </c>
      <c r="F27" s="851" t="str">
        <f>E71</f>
        <v>他和她的喵店長 2 # 1</v>
      </c>
      <c r="G27" s="1351" t="s">
        <v>275</v>
      </c>
      <c r="H27" s="1352"/>
      <c r="I27" s="870"/>
    </row>
    <row r="28" spans="1:9" s="810" customFormat="1" ht="17" customHeight="1" thickBot="1">
      <c r="A28" s="871" t="s">
        <v>5</v>
      </c>
      <c r="B28" s="884"/>
      <c r="C28" s="883"/>
      <c r="D28" s="820"/>
      <c r="E28" s="820"/>
      <c r="F28" s="820"/>
      <c r="G28" s="851" t="s">
        <v>276</v>
      </c>
      <c r="H28" s="847" t="s">
        <v>415</v>
      </c>
      <c r="I28" s="809" t="s">
        <v>5</v>
      </c>
    </row>
    <row r="29" spans="1:9" ht="17" customHeight="1">
      <c r="A29" s="885"/>
      <c r="B29" s="837" t="s">
        <v>17</v>
      </c>
      <c r="C29" s="827"/>
      <c r="D29" s="827"/>
      <c r="E29" s="827"/>
      <c r="F29" s="865"/>
      <c r="G29" s="886"/>
      <c r="H29" s="887"/>
      <c r="I29" s="888"/>
    </row>
    <row r="30" spans="1:9" ht="17" customHeight="1">
      <c r="A30" s="878" t="s">
        <v>2</v>
      </c>
      <c r="B30" s="851"/>
      <c r="C30" s="850"/>
      <c r="D30" s="850" t="str">
        <f>D79</f>
        <v>TBC</v>
      </c>
      <c r="E30" s="850"/>
      <c r="F30" s="883"/>
      <c r="G30" s="851"/>
      <c r="H30" s="847"/>
      <c r="I30" s="889" t="s">
        <v>2</v>
      </c>
    </row>
    <row r="31" spans="1:9" ht="17" customHeight="1">
      <c r="A31" s="868"/>
      <c r="B31" s="851" t="str">
        <f>"# " &amp; VALUE(RIGHT(B80,2)-1)</f>
        <v># 5</v>
      </c>
      <c r="C31" s="850" t="str">
        <f>"# " &amp; VALUE(RIGHT(C80,2)-1)</f>
        <v># 6</v>
      </c>
      <c r="D31" s="850" t="str">
        <f>"# " &amp; VALUE(RIGHT(D80,2)-1)</f>
        <v># 7</v>
      </c>
      <c r="E31" s="850" t="str">
        <f>"# " &amp; VALUE(RIGHT(E80,2)-1)</f>
        <v># 8</v>
      </c>
      <c r="F31" s="883" t="str">
        <f>E80</f>
        <v># 9</v>
      </c>
      <c r="G31" s="851"/>
      <c r="H31" s="847"/>
      <c r="I31" s="890"/>
    </row>
    <row r="32" spans="1:9" s="810" customFormat="1" ht="17" customHeight="1" thickBot="1">
      <c r="A32" s="871" t="s">
        <v>6</v>
      </c>
      <c r="B32" s="820"/>
      <c r="C32" s="855"/>
      <c r="D32" s="855"/>
      <c r="E32" s="855"/>
      <c r="F32" s="821"/>
      <c r="G32" s="891" t="s">
        <v>40</v>
      </c>
      <c r="H32" s="858"/>
      <c r="I32" s="831" t="s">
        <v>6</v>
      </c>
    </row>
    <row r="33" spans="1:9" ht="17" customHeight="1">
      <c r="A33" s="885"/>
      <c r="B33" s="837" t="s">
        <v>17</v>
      </c>
      <c r="C33" s="795"/>
      <c r="D33" s="795"/>
      <c r="E33" s="850" t="str">
        <f>$E$73</f>
        <v>東張西望  Scoop 2024</v>
      </c>
      <c r="F33" s="795"/>
      <c r="G33" s="826"/>
      <c r="H33" s="826"/>
      <c r="I33" s="890"/>
    </row>
    <row r="34" spans="1:9" ht="17" customHeight="1">
      <c r="A34" s="878" t="s">
        <v>2</v>
      </c>
      <c r="B34" s="855" t="str">
        <f t="shared" ref="B34:H34" si="5">B9</f>
        <v># 258</v>
      </c>
      <c r="C34" s="855" t="str">
        <f t="shared" si="5"/>
        <v># 259</v>
      </c>
      <c r="D34" s="855" t="str">
        <f t="shared" si="5"/>
        <v># 260</v>
      </c>
      <c r="E34" s="855" t="str">
        <f t="shared" si="5"/>
        <v># 261</v>
      </c>
      <c r="F34" s="855" t="str">
        <f t="shared" si="5"/>
        <v># 262</v>
      </c>
      <c r="G34" s="850" t="str">
        <f t="shared" si="5"/>
        <v># 263</v>
      </c>
      <c r="H34" s="855" t="str">
        <f t="shared" si="5"/>
        <v># 264</v>
      </c>
      <c r="I34" s="889" t="s">
        <v>2</v>
      </c>
    </row>
    <row r="35" spans="1:9" ht="17" customHeight="1">
      <c r="A35" s="868"/>
      <c r="B35" s="765" t="s">
        <v>17</v>
      </c>
      <c r="C35" s="758" t="s">
        <v>17</v>
      </c>
      <c r="D35" s="766" t="s">
        <v>17</v>
      </c>
      <c r="E35" s="757" t="s">
        <v>17</v>
      </c>
      <c r="F35" s="757" t="s">
        <v>17</v>
      </c>
      <c r="G35" s="892" t="s">
        <v>20</v>
      </c>
      <c r="H35" s="893" t="s">
        <v>46</v>
      </c>
      <c r="I35" s="894"/>
    </row>
    <row r="36" spans="1:9" ht="17" customHeight="1">
      <c r="A36" s="868"/>
      <c r="B36" s="685" t="str">
        <f>E61</f>
        <v xml:space="preserve">關注關注組 Eyes On Concern Groups </v>
      </c>
      <c r="C36" s="756" t="str">
        <f>B61</f>
        <v>藝遊巷弄 Art Lane (7 EPI)</v>
      </c>
      <c r="D36" s="755" t="str">
        <f>C61</f>
        <v>約埋班Friend去旅行 # 1</v>
      </c>
      <c r="E36" s="754" t="str">
        <f>D61</f>
        <v>這㇐站阿拉伯 Arabian Days &amp; Nights (20 EPI)</v>
      </c>
      <c r="F36" s="754" t="str">
        <f>E61</f>
        <v xml:space="preserve">關注關注組 Eyes On Concern Groups </v>
      </c>
      <c r="G36" s="895" t="s">
        <v>416</v>
      </c>
      <c r="H36" s="896" t="s">
        <v>417</v>
      </c>
      <c r="I36" s="894"/>
    </row>
    <row r="37" spans="1:9" s="810" customFormat="1" ht="17" customHeight="1" thickBot="1">
      <c r="A37" s="871" t="s">
        <v>7</v>
      </c>
      <c r="B37" s="753" t="str">
        <f>"# " &amp; VALUE(RIGHT(E62,2)-1)</f>
        <v># 26</v>
      </c>
      <c r="C37" s="752" t="str">
        <f>B62</f>
        <v># 1</v>
      </c>
      <c r="D37" s="751"/>
      <c r="E37" s="750" t="str">
        <f>D62</f>
        <v># 14</v>
      </c>
      <c r="F37" s="750" t="str">
        <f>E62</f>
        <v># 27</v>
      </c>
      <c r="G37" s="819"/>
      <c r="H37" s="872" t="s">
        <v>47</v>
      </c>
      <c r="I37" s="897" t="s">
        <v>7</v>
      </c>
    </row>
    <row r="38" spans="1:9" ht="17" customHeight="1">
      <c r="A38" s="898"/>
      <c r="B38" s="233" t="s">
        <v>44</v>
      </c>
      <c r="C38" s="234"/>
      <c r="D38" s="235"/>
      <c r="E38" s="236"/>
      <c r="F38" s="237"/>
      <c r="G38" s="899" t="s">
        <v>277</v>
      </c>
      <c r="H38" s="900" t="s">
        <v>64</v>
      </c>
      <c r="I38" s="840"/>
    </row>
    <row r="39" spans="1:9" ht="17" customHeight="1">
      <c r="A39" s="901"/>
      <c r="B39" s="238"/>
      <c r="C39" s="228"/>
      <c r="D39" s="239" t="s">
        <v>182</v>
      </c>
      <c r="E39" s="228"/>
      <c r="F39" s="240"/>
      <c r="G39" s="902" t="s">
        <v>418</v>
      </c>
      <c r="H39" s="903"/>
      <c r="I39" s="870"/>
    </row>
    <row r="40" spans="1:9" ht="17" customHeight="1">
      <c r="A40" s="841" t="s">
        <v>2</v>
      </c>
      <c r="B40" s="238" t="s">
        <v>419</v>
      </c>
      <c r="C40" s="228" t="str">
        <f>"# " &amp; VALUE(RIGHT(B40,3)+1)</f>
        <v># 191</v>
      </c>
      <c r="D40" s="228" t="str">
        <f>"# " &amp; VALUE(RIGHT(C40,3)+1)</f>
        <v># 192</v>
      </c>
      <c r="E40" s="228" t="str">
        <f>"# " &amp; VALUE(RIGHT(D40,3)+1)</f>
        <v># 193</v>
      </c>
      <c r="F40" s="228" t="str">
        <f>"# " &amp; VALUE(RIGHT(E40,3)+1)</f>
        <v># 194</v>
      </c>
      <c r="G40" s="819" t="s">
        <v>279</v>
      </c>
      <c r="H40" s="904" t="s">
        <v>420</v>
      </c>
      <c r="I40" s="848" t="s">
        <v>2</v>
      </c>
    </row>
    <row r="41" spans="1:9" ht="17" customHeight="1">
      <c r="A41" s="905"/>
      <c r="B41" s="241"/>
      <c r="C41" s="227"/>
      <c r="D41" s="227"/>
      <c r="E41" s="227"/>
      <c r="F41" s="227"/>
      <c r="G41" s="303" t="s">
        <v>45</v>
      </c>
      <c r="H41" s="903" t="s">
        <v>63</v>
      </c>
      <c r="I41" s="870"/>
    </row>
    <row r="42" spans="1:9" ht="17" customHeight="1" thickBot="1">
      <c r="A42" s="901"/>
      <c r="B42" s="241"/>
      <c r="C42" s="227"/>
      <c r="D42" s="227"/>
      <c r="E42" s="227"/>
      <c r="F42" s="227"/>
      <c r="G42" s="248" t="s">
        <v>421</v>
      </c>
      <c r="H42" s="903"/>
      <c r="I42" s="870"/>
    </row>
    <row r="43" spans="1:9" s="810" customFormat="1" ht="17" customHeight="1" thickBot="1">
      <c r="A43" s="908" t="s">
        <v>8</v>
      </c>
      <c r="B43" s="242"/>
      <c r="C43" s="228"/>
      <c r="D43" s="228"/>
      <c r="E43" s="231"/>
      <c r="F43" s="243">
        <v>1405</v>
      </c>
      <c r="G43" s="251" t="s">
        <v>22</v>
      </c>
      <c r="H43" s="909"/>
      <c r="I43" s="803" t="s">
        <v>8</v>
      </c>
    </row>
    <row r="44" spans="1:9" ht="17" customHeight="1">
      <c r="A44" s="885"/>
      <c r="B44" s="837" t="s">
        <v>17</v>
      </c>
      <c r="C44" s="827"/>
      <c r="D44" s="910"/>
      <c r="E44" s="910"/>
      <c r="F44" s="910"/>
      <c r="G44" s="907" t="s">
        <v>17</v>
      </c>
      <c r="H44" s="910" t="s">
        <v>17</v>
      </c>
      <c r="I44" s="888"/>
    </row>
    <row r="45" spans="1:9" ht="17" customHeight="1">
      <c r="A45" s="911" t="s">
        <v>2</v>
      </c>
      <c r="B45" s="851"/>
      <c r="C45" s="850"/>
      <c r="D45" s="912" t="str">
        <f>D85</f>
        <v>珠玉在側 Treasures Around (24 EPI)</v>
      </c>
      <c r="E45" s="912"/>
      <c r="F45" s="912"/>
      <c r="G45" s="819" t="str">
        <f>C71</f>
        <v>怪宿宿 #15</v>
      </c>
      <c r="H45" s="850" t="str">
        <f>$E$71</f>
        <v>他和她的喵店長 2 # 1</v>
      </c>
      <c r="I45" s="889" t="s">
        <v>2</v>
      </c>
    </row>
    <row r="46" spans="1:9" ht="17" customHeight="1">
      <c r="A46" s="913"/>
      <c r="B46" s="851" t="str">
        <f>"# " &amp; VALUE(RIGHT(B86,2)-1)</f>
        <v># 2</v>
      </c>
      <c r="C46" s="850" t="str">
        <f>"# " &amp; VALUE(RIGHT(C86,2)-1)</f>
        <v># 3</v>
      </c>
      <c r="D46" s="850" t="str">
        <f>C86</f>
        <v># 4</v>
      </c>
      <c r="E46" s="850" t="str">
        <f>D86</f>
        <v># 5</v>
      </c>
      <c r="F46" s="850" t="str">
        <f>E86</f>
        <v># 6</v>
      </c>
      <c r="G46" s="907" t="s">
        <v>17</v>
      </c>
      <c r="H46" s="1269" t="s">
        <v>17</v>
      </c>
      <c r="I46" s="828"/>
    </row>
    <row r="47" spans="1:9" ht="17" customHeight="1">
      <c r="A47" s="913"/>
      <c r="G47" s="914"/>
      <c r="H47" s="1270"/>
      <c r="I47" s="828"/>
    </row>
    <row r="48" spans="1:9" s="810" customFormat="1" ht="17" customHeight="1" thickBot="1">
      <c r="A48" s="915">
        <v>1500</v>
      </c>
      <c r="B48" s="820"/>
      <c r="C48" s="855"/>
      <c r="D48" s="855"/>
      <c r="E48" s="855"/>
      <c r="F48" s="782">
        <v>1505</v>
      </c>
      <c r="G48" s="916"/>
      <c r="H48" s="1271"/>
      <c r="I48" s="917">
        <v>1500</v>
      </c>
    </row>
    <row r="49" spans="1:9" ht="17" customHeight="1">
      <c r="A49" s="918"/>
      <c r="B49" s="764" t="str">
        <f>B24</f>
        <v>家常便飯爭霸戰 (10 EPI)</v>
      </c>
      <c r="C49" s="826"/>
      <c r="D49" s="837" t="str">
        <f>D24</f>
        <v>吃貨橫掃港深珠 Operation Gourmet - Hong Kong-Shenzhen-Zhuhai (15 EPI)</v>
      </c>
      <c r="E49" s="910"/>
      <c r="F49" s="763"/>
      <c r="G49" s="846"/>
      <c r="H49" s="1272"/>
      <c r="I49" s="920"/>
    </row>
    <row r="50" spans="1:9" ht="17" customHeight="1">
      <c r="A50" s="921">
        <v>30</v>
      </c>
      <c r="B50" s="884" t="str">
        <f>B25</f>
        <v>#10</v>
      </c>
      <c r="C50" s="855" t="str">
        <f>"# " &amp; VALUE(RIGHT(B91,2))</f>
        <v># 1</v>
      </c>
      <c r="D50" s="855" t="str">
        <f>"# " &amp; VALUE(RIGHT(C50,2)+1)</f>
        <v># 2</v>
      </c>
      <c r="E50" s="855" t="str">
        <f>"# " &amp; VALUE(RIGHT(D50,2)+1)</f>
        <v># 3</v>
      </c>
      <c r="F50" s="821" t="str">
        <f>F25</f>
        <v># 4</v>
      </c>
      <c r="G50" s="762" t="s">
        <v>288</v>
      </c>
      <c r="H50" s="1273" t="s">
        <v>543</v>
      </c>
      <c r="I50" s="889" t="s">
        <v>2</v>
      </c>
    </row>
    <row r="51" spans="1:9" ht="17" customHeight="1">
      <c r="A51" s="913"/>
      <c r="B51" s="825" t="s">
        <v>17</v>
      </c>
      <c r="C51" s="795"/>
      <c r="D51" s="864" t="s">
        <v>187</v>
      </c>
      <c r="E51" s="922"/>
      <c r="F51" s="813" t="s">
        <v>17</v>
      </c>
      <c r="G51" s="899"/>
      <c r="H51" s="1274"/>
      <c r="I51" s="890"/>
    </row>
    <row r="52" spans="1:9" ht="17" customHeight="1">
      <c r="A52" s="913"/>
      <c r="B52" s="820" t="str">
        <f>"# " &amp; VALUE(RIGHT(B95,4)-1)</f>
        <v># 3638</v>
      </c>
      <c r="C52" s="850" t="str">
        <f>B95</f>
        <v># 3639</v>
      </c>
      <c r="D52" s="855" t="str">
        <f>C95</f>
        <v># 3640</v>
      </c>
      <c r="E52" s="855" t="str">
        <f>D95</f>
        <v># 3641</v>
      </c>
      <c r="F52" s="923" t="s">
        <v>422</v>
      </c>
      <c r="G52" s="916"/>
      <c r="H52" s="1275"/>
      <c r="I52" s="890"/>
    </row>
    <row r="53" spans="1:9" ht="17" customHeight="1">
      <c r="A53" s="924"/>
      <c r="B53" s="1023" t="s">
        <v>17</v>
      </c>
      <c r="C53" s="1034"/>
      <c r="D53" s="1034" t="s">
        <v>377</v>
      </c>
      <c r="E53" s="1034"/>
      <c r="F53" s="1036"/>
      <c r="G53" s="846"/>
      <c r="H53" s="1274"/>
      <c r="I53" s="925"/>
    </row>
    <row r="54" spans="1:9" s="810" customFormat="1" ht="17" customHeight="1" thickBot="1">
      <c r="A54" s="915">
        <v>1600</v>
      </c>
      <c r="B54" s="1027" t="s">
        <v>471</v>
      </c>
      <c r="C54" s="1026" t="s">
        <v>472</v>
      </c>
      <c r="D54" s="1026" t="s">
        <v>473</v>
      </c>
      <c r="E54" s="1029" t="s">
        <v>474</v>
      </c>
      <c r="F54" s="1032" t="s">
        <v>475</v>
      </c>
      <c r="G54" s="931"/>
      <c r="H54" s="1276"/>
      <c r="I54" s="926">
        <v>1600</v>
      </c>
    </row>
    <row r="55" spans="1:9" ht="17" customHeight="1">
      <c r="A55" s="873"/>
      <c r="B55" s="927" t="s">
        <v>72</v>
      </c>
      <c r="C55" s="869" t="s">
        <v>74</v>
      </c>
      <c r="D55" s="910"/>
      <c r="E55" s="860" t="s">
        <v>280</v>
      </c>
      <c r="F55" s="907" t="s">
        <v>423</v>
      </c>
      <c r="G55" s="892" t="s">
        <v>20</v>
      </c>
      <c r="H55" s="928" t="s">
        <v>20</v>
      </c>
      <c r="I55" s="816"/>
    </row>
    <row r="56" spans="1:9" ht="17" customHeight="1">
      <c r="A56" s="913"/>
      <c r="B56" s="929" t="s">
        <v>71</v>
      </c>
      <c r="C56" s="1315" t="s">
        <v>164</v>
      </c>
      <c r="D56" s="1316"/>
      <c r="E56" s="787" t="s">
        <v>269</v>
      </c>
      <c r="F56" s="356" t="s">
        <v>407</v>
      </c>
      <c r="G56" s="945" t="s">
        <v>424</v>
      </c>
      <c r="H56" s="930">
        <f>G84</f>
        <v>0</v>
      </c>
      <c r="I56" s="828"/>
    </row>
    <row r="57" spans="1:9" ht="17" customHeight="1">
      <c r="A57" s="921">
        <v>30</v>
      </c>
      <c r="B57" s="818" t="s">
        <v>425</v>
      </c>
      <c r="C57" s="820" t="s">
        <v>270</v>
      </c>
      <c r="D57" s="821" t="str">
        <f>"# " &amp; VALUE(RIGHT(C57,2)+1)</f>
        <v># 16</v>
      </c>
      <c r="E57" s="820" t="s">
        <v>173</v>
      </c>
      <c r="F57" s="819" t="str">
        <f>"# " &amp; VALUE(RIGHT(E57,2)+1)</f>
        <v># 2</v>
      </c>
      <c r="G57" s="846"/>
      <c r="H57" s="932"/>
      <c r="I57" s="823">
        <v>30</v>
      </c>
    </row>
    <row r="58" spans="1:9" ht="17" customHeight="1">
      <c r="A58" s="913"/>
      <c r="B58" s="933" t="s">
        <v>20</v>
      </c>
      <c r="C58" s="795" t="s">
        <v>192</v>
      </c>
      <c r="D58" s="875"/>
      <c r="E58" s="813" t="s">
        <v>17</v>
      </c>
      <c r="F58" s="869" t="s">
        <v>17</v>
      </c>
      <c r="G58" s="892" t="s">
        <v>20</v>
      </c>
      <c r="H58" s="928" t="s">
        <v>20</v>
      </c>
      <c r="I58" s="828"/>
    </row>
    <row r="59" spans="1:9" s="810" customFormat="1" ht="17" customHeight="1" thickBot="1">
      <c r="A59" s="915">
        <v>1700</v>
      </c>
      <c r="B59" s="934" t="s">
        <v>416</v>
      </c>
      <c r="C59" s="935" t="s">
        <v>191</v>
      </c>
      <c r="D59" s="855" t="str">
        <f>"# " &amp; VALUE(RIGHT(C59,2)+1)</f>
        <v># 14</v>
      </c>
      <c r="E59" s="936" t="str">
        <f>C71</f>
        <v>怪宿宿 #15</v>
      </c>
      <c r="F59" s="820" t="str">
        <f>E71</f>
        <v>他和她的喵店長 2 # 1</v>
      </c>
      <c r="G59" s="819" t="s">
        <v>290</v>
      </c>
      <c r="H59" s="778" t="str">
        <f>G87</f>
        <v>醫度講 #3</v>
      </c>
      <c r="I59" s="926">
        <v>1700</v>
      </c>
    </row>
    <row r="60" spans="1:9" ht="17" customHeight="1">
      <c r="A60" s="811"/>
      <c r="B60" s="244" t="s">
        <v>426</v>
      </c>
      <c r="C60" s="245" t="s">
        <v>427</v>
      </c>
      <c r="D60" s="246" t="s">
        <v>51</v>
      </c>
      <c r="E60" s="246" t="s">
        <v>53</v>
      </c>
      <c r="F60" s="234"/>
      <c r="G60" s="892" t="s">
        <v>20</v>
      </c>
      <c r="H60" s="919" t="s">
        <v>20</v>
      </c>
      <c r="I60" s="816"/>
    </row>
    <row r="61" spans="1:9" ht="17" customHeight="1">
      <c r="A61" s="832"/>
      <c r="B61" s="247" t="s">
        <v>428</v>
      </c>
      <c r="C61" s="248" t="s">
        <v>429</v>
      </c>
      <c r="D61" s="249" t="s">
        <v>195</v>
      </c>
      <c r="E61" s="1317" t="s">
        <v>430</v>
      </c>
      <c r="F61" s="1318"/>
      <c r="G61" s="902" t="str">
        <f>G39</f>
        <v>思家大戰 # 43</v>
      </c>
      <c r="H61" s="779" t="str">
        <f>G90</f>
        <v>古靈精怪 台灣篇 #15</v>
      </c>
      <c r="I61" s="828"/>
    </row>
    <row r="62" spans="1:9" ht="17" customHeight="1">
      <c r="A62" s="817">
        <v>30</v>
      </c>
      <c r="B62" s="242" t="s">
        <v>173</v>
      </c>
      <c r="C62" s="251" t="s">
        <v>431</v>
      </c>
      <c r="D62" s="251" t="s">
        <v>432</v>
      </c>
      <c r="E62" s="230" t="s">
        <v>271</v>
      </c>
      <c r="F62" s="252" t="str">
        <f>"# " &amp; VALUE(RIGHT(E62,2)+1)</f>
        <v># 28</v>
      </c>
      <c r="G62" s="938"/>
      <c r="H62" s="872"/>
      <c r="I62" s="823">
        <v>30</v>
      </c>
    </row>
    <row r="63" spans="1:9" ht="17" customHeight="1">
      <c r="A63" s="824"/>
      <c r="B63" s="860" t="s">
        <v>98</v>
      </c>
      <c r="C63" s="860"/>
      <c r="D63" s="910"/>
      <c r="E63" s="910"/>
      <c r="F63" s="910"/>
      <c r="G63" s="892" t="s">
        <v>20</v>
      </c>
      <c r="H63" s="773" t="s">
        <v>54</v>
      </c>
      <c r="I63" s="828"/>
    </row>
    <row r="64" spans="1:9" ht="17" customHeight="1">
      <c r="A64" s="832"/>
      <c r="B64" s="837"/>
      <c r="C64" s="837"/>
      <c r="D64" s="850" t="s">
        <v>200</v>
      </c>
      <c r="E64" s="845"/>
      <c r="F64" s="837"/>
      <c r="G64" s="939" t="str">
        <f>G42</f>
        <v>周六聊Teen谷 # 38</v>
      </c>
      <c r="H64" s="261" t="s">
        <v>433</v>
      </c>
      <c r="I64" s="828"/>
    </row>
    <row r="65" spans="1:9" s="810" customFormat="1" ht="17" customHeight="1" thickBot="1">
      <c r="A65" s="940">
        <v>1800</v>
      </c>
      <c r="B65" s="850" t="s">
        <v>434</v>
      </c>
      <c r="C65" s="850" t="str">
        <f>"# " &amp; VALUE(RIGHT(B65,2)+1)</f>
        <v># 32</v>
      </c>
      <c r="D65" s="850" t="str">
        <f>"# " &amp; VALUE(RIGHT(C65,2)+1)</f>
        <v># 33</v>
      </c>
      <c r="E65" s="850" t="str">
        <f>"# " &amp; VALUE(RIGHT(D65,2)+1)</f>
        <v># 34</v>
      </c>
      <c r="F65" s="850" t="str">
        <f>"# " &amp; VALUE(RIGHT(E65,2)+1)</f>
        <v># 35</v>
      </c>
      <c r="G65" s="819"/>
      <c r="H65" s="265" t="s">
        <v>38</v>
      </c>
      <c r="I65" s="926">
        <v>1800</v>
      </c>
    </row>
    <row r="66" spans="1:9" ht="17" customHeight="1">
      <c r="A66" s="832"/>
      <c r="B66" s="829"/>
      <c r="C66" s="850"/>
      <c r="D66" s="850"/>
      <c r="E66" s="850"/>
      <c r="F66" s="850"/>
      <c r="G66" s="288" t="s">
        <v>202</v>
      </c>
      <c r="H66" s="307"/>
      <c r="I66" s="828"/>
    </row>
    <row r="67" spans="1:9" ht="17" customHeight="1" thickBot="1">
      <c r="A67" s="817">
        <v>30</v>
      </c>
      <c r="B67" s="941"/>
      <c r="C67" s="830"/>
      <c r="D67" s="830"/>
      <c r="E67" s="830"/>
      <c r="F67" s="830"/>
      <c r="G67" s="308" t="s">
        <v>199</v>
      </c>
      <c r="H67" s="309" t="s">
        <v>435</v>
      </c>
      <c r="I67" s="823">
        <v>30</v>
      </c>
    </row>
    <row r="68" spans="1:9" ht="17" customHeight="1">
      <c r="A68" s="832"/>
      <c r="B68" s="1335" t="s">
        <v>203</v>
      </c>
      <c r="C68" s="1324"/>
      <c r="D68" s="1324"/>
      <c r="E68" s="1324"/>
      <c r="F68" s="1325"/>
      <c r="G68" s="1335" t="s">
        <v>204</v>
      </c>
      <c r="H68" s="1336"/>
      <c r="I68" s="828"/>
    </row>
    <row r="69" spans="1:9" s="810" customFormat="1" ht="12.65" customHeight="1" thickBot="1">
      <c r="A69" s="940">
        <v>1900</v>
      </c>
      <c r="B69" s="253"/>
      <c r="C69" s="254"/>
      <c r="D69" s="254"/>
      <c r="E69" s="254"/>
      <c r="F69" s="223">
        <v>1905</v>
      </c>
      <c r="G69" s="253"/>
      <c r="H69" s="254"/>
      <c r="I69" s="926">
        <v>1900</v>
      </c>
    </row>
    <row r="70" spans="1:9" s="810" customFormat="1" ht="17" customHeight="1">
      <c r="A70" s="942"/>
      <c r="B70" s="255" t="s">
        <v>57</v>
      </c>
      <c r="C70" s="256" t="s">
        <v>152</v>
      </c>
      <c r="D70" s="255" t="s">
        <v>57</v>
      </c>
      <c r="E70" s="255" t="s">
        <v>436</v>
      </c>
      <c r="F70" s="257" t="s">
        <v>42</v>
      </c>
      <c r="G70" s="255" t="s">
        <v>55</v>
      </c>
      <c r="H70" s="1288" t="s">
        <v>465</v>
      </c>
      <c r="I70" s="920"/>
    </row>
    <row r="71" spans="1:9" s="810" customFormat="1" ht="17" customHeight="1">
      <c r="A71" s="944"/>
      <c r="B71" s="248" t="s">
        <v>437</v>
      </c>
      <c r="C71" s="259" t="s">
        <v>438</v>
      </c>
      <c r="D71" s="248" t="s">
        <v>439</v>
      </c>
      <c r="E71" s="248" t="s">
        <v>440</v>
      </c>
      <c r="F71" s="260" t="s">
        <v>441</v>
      </c>
      <c r="G71" s="248" t="s">
        <v>442</v>
      </c>
      <c r="H71" s="1289" t="s">
        <v>544</v>
      </c>
      <c r="I71" s="917"/>
    </row>
    <row r="72" spans="1:9" s="810" customFormat="1" ht="17" customHeight="1">
      <c r="A72" s="832">
        <v>30</v>
      </c>
      <c r="B72" s="251" t="s">
        <v>56</v>
      </c>
      <c r="C72" s="262" t="s">
        <v>153</v>
      </c>
      <c r="D72" s="251" t="s">
        <v>56</v>
      </c>
      <c r="E72" s="770" t="s">
        <v>443</v>
      </c>
      <c r="F72" s="251" t="s">
        <v>21</v>
      </c>
      <c r="G72" s="264" t="s">
        <v>37</v>
      </c>
      <c r="H72" s="1287" t="s">
        <v>466</v>
      </c>
      <c r="I72" s="828">
        <v>30</v>
      </c>
    </row>
    <row r="73" spans="1:9" ht="17" customHeight="1">
      <c r="A73" s="947"/>
      <c r="B73" s="266" t="s">
        <v>43</v>
      </c>
      <c r="C73" s="227"/>
      <c r="D73" s="227"/>
      <c r="E73" s="239" t="s">
        <v>212</v>
      </c>
      <c r="F73" s="227"/>
      <c r="G73" s="227"/>
      <c r="H73" s="267" t="s">
        <v>444</v>
      </c>
      <c r="I73" s="948"/>
    </row>
    <row r="74" spans="1:9" s="810" customFormat="1" ht="17" customHeight="1" thickBot="1">
      <c r="A74" s="944">
        <v>2000</v>
      </c>
      <c r="B74" s="228" t="s">
        <v>445</v>
      </c>
      <c r="C74" s="231" t="str">
        <f t="shared" ref="C74:G76" si="6">"# " &amp; VALUE(RIGHT(B74,4)+1)</f>
        <v># 260</v>
      </c>
      <c r="D74" s="231" t="str">
        <f t="shared" si="6"/>
        <v># 261</v>
      </c>
      <c r="E74" s="231" t="str">
        <f t="shared" si="6"/>
        <v># 262</v>
      </c>
      <c r="F74" s="231" t="str">
        <f t="shared" si="6"/>
        <v># 263</v>
      </c>
      <c r="G74" s="231" t="str">
        <f t="shared" si="6"/>
        <v># 264</v>
      </c>
      <c r="H74" s="268" t="s">
        <v>77</v>
      </c>
      <c r="I74" s="926">
        <v>2000</v>
      </c>
    </row>
    <row r="75" spans="1:9" s="810" customFormat="1" ht="17" customHeight="1">
      <c r="A75" s="918"/>
      <c r="B75" s="266" t="s">
        <v>87</v>
      </c>
      <c r="C75" s="269"/>
      <c r="D75" s="266"/>
      <c r="E75" s="270" t="s">
        <v>214</v>
      </c>
      <c r="F75" s="236"/>
      <c r="G75" s="1305" t="s">
        <v>552</v>
      </c>
      <c r="H75" s="270" t="s">
        <v>214</v>
      </c>
      <c r="I75" s="920"/>
    </row>
    <row r="76" spans="1:9" ht="17" customHeight="1">
      <c r="A76" s="913">
        <v>30</v>
      </c>
      <c r="B76" s="228" t="s">
        <v>446</v>
      </c>
      <c r="C76" s="231" t="str">
        <f t="shared" si="6"/>
        <v># 2382</v>
      </c>
      <c r="D76" s="231" t="str">
        <f t="shared" si="6"/>
        <v># 2383</v>
      </c>
      <c r="E76" s="231" t="str">
        <f t="shared" si="6"/>
        <v># 2384</v>
      </c>
      <c r="F76" s="231" t="str">
        <f t="shared" si="6"/>
        <v># 2385</v>
      </c>
      <c r="G76" s="1304" t="s">
        <v>393</v>
      </c>
      <c r="H76" s="311" t="s">
        <v>447</v>
      </c>
      <c r="I76" s="823">
        <v>30</v>
      </c>
    </row>
    <row r="77" spans="1:9" ht="17" customHeight="1">
      <c r="A77" s="924"/>
      <c r="B77" s="266" t="s">
        <v>287</v>
      </c>
      <c r="C77" s="266"/>
      <c r="D77" s="236" t="s">
        <v>23</v>
      </c>
      <c r="E77" s="235"/>
      <c r="F77" s="235"/>
      <c r="G77" s="1303" t="s">
        <v>545</v>
      </c>
      <c r="H77" s="271" t="s">
        <v>101</v>
      </c>
      <c r="I77" s="925"/>
    </row>
    <row r="78" spans="1:9" ht="17" customHeight="1" thickBot="1">
      <c r="A78" s="913"/>
      <c r="B78" s="234"/>
      <c r="C78" s="234"/>
      <c r="D78" s="228"/>
      <c r="E78" s="228"/>
      <c r="F78" s="228"/>
      <c r="G78" s="1302"/>
      <c r="H78" s="272"/>
      <c r="I78" s="828"/>
    </row>
    <row r="79" spans="1:9" s="810" customFormat="1" ht="17" customHeight="1" thickBot="1">
      <c r="A79" s="951">
        <v>2100</v>
      </c>
      <c r="B79" s="228"/>
      <c r="C79" s="602"/>
      <c r="D79" s="228" t="s">
        <v>101</v>
      </c>
      <c r="E79" s="228"/>
      <c r="F79" s="228"/>
      <c r="G79" s="1301"/>
      <c r="H79" s="273"/>
      <c r="I79" s="926">
        <v>2100</v>
      </c>
    </row>
    <row r="80" spans="1:9" s="810" customFormat="1" ht="17" customHeight="1">
      <c r="A80" s="918"/>
      <c r="B80" s="228" t="s">
        <v>190</v>
      </c>
      <c r="C80" s="228" t="str">
        <f>"# " &amp; VALUE(RIGHT(B80,2)+1)</f>
        <v># 7</v>
      </c>
      <c r="D80" s="228" t="str">
        <f>"# " &amp; VALUE(RIGHT(C80,2)+1)</f>
        <v># 8</v>
      </c>
      <c r="E80" s="228" t="str">
        <f>"# " &amp; VALUE(RIGHT(D80,2)+1)</f>
        <v># 9</v>
      </c>
      <c r="F80" s="228" t="str">
        <f>"# " &amp; VALUE(RIGHT(E80,2)+1)</f>
        <v># 10</v>
      </c>
      <c r="G80" s="1300" t="s">
        <v>543</v>
      </c>
      <c r="H80" s="274" t="s">
        <v>537</v>
      </c>
      <c r="I80" s="920"/>
    </row>
    <row r="81" spans="1:9" s="810" customFormat="1" ht="17" customHeight="1">
      <c r="A81" s="952"/>
      <c r="B81" s="238"/>
      <c r="C81" s="228"/>
      <c r="D81" s="275"/>
      <c r="E81" s="228"/>
      <c r="F81" s="228"/>
      <c r="G81" s="1299" t="s">
        <v>546</v>
      </c>
      <c r="H81" s="276" t="s">
        <v>314</v>
      </c>
      <c r="I81" s="917"/>
    </row>
    <row r="82" spans="1:9" ht="17" customHeight="1">
      <c r="A82" s="921">
        <v>30</v>
      </c>
      <c r="B82" s="242"/>
      <c r="C82" s="231"/>
      <c r="D82" s="231"/>
      <c r="E82" s="231"/>
      <c r="F82" s="231"/>
      <c r="G82" s="1298"/>
      <c r="H82" s="277"/>
      <c r="I82" s="823">
        <v>30</v>
      </c>
    </row>
    <row r="83" spans="1:9" ht="17" customHeight="1">
      <c r="A83" s="913"/>
      <c r="B83" s="266" t="s">
        <v>449</v>
      </c>
      <c r="C83" s="266"/>
      <c r="D83" s="236" t="s">
        <v>23</v>
      </c>
      <c r="E83" s="235"/>
      <c r="F83" s="235"/>
      <c r="G83" s="1297"/>
      <c r="H83" s="277"/>
      <c r="I83" s="828"/>
    </row>
    <row r="84" spans="1:9" ht="17" customHeight="1">
      <c r="A84" s="913"/>
      <c r="B84" s="234"/>
      <c r="C84" s="234"/>
      <c r="D84" s="228"/>
      <c r="E84" s="228"/>
      <c r="F84" s="228"/>
      <c r="G84" s="1297"/>
      <c r="H84" s="278"/>
      <c r="I84" s="828"/>
    </row>
    <row r="85" spans="1:9" s="810" customFormat="1" ht="17" customHeight="1" thickBot="1">
      <c r="A85" s="915">
        <v>2200</v>
      </c>
      <c r="B85" s="228"/>
      <c r="C85" s="602"/>
      <c r="D85" s="760" t="s">
        <v>450</v>
      </c>
      <c r="E85" s="228"/>
      <c r="F85" s="228"/>
      <c r="G85" s="1296"/>
      <c r="H85" s="280"/>
      <c r="I85" s="926">
        <v>2200</v>
      </c>
    </row>
    <row r="86" spans="1:9" s="810" customFormat="1" ht="17" customHeight="1">
      <c r="A86" s="952"/>
      <c r="B86" s="228" t="s">
        <v>273</v>
      </c>
      <c r="C86" s="228" t="str">
        <f>"# " &amp; VALUE(RIGHT(B86,2)+1)</f>
        <v># 4</v>
      </c>
      <c r="D86" s="228" t="str">
        <f>"# " &amp; VALUE(RIGHT(C86,2)+1)</f>
        <v># 5</v>
      </c>
      <c r="E86" s="228" t="str">
        <f>"# " &amp; VALUE(RIGHT(D86,2)+1)</f>
        <v># 6</v>
      </c>
      <c r="F86" s="228" t="str">
        <f>"# " &amp; VALUE(RIGHT(E86,2)+1)</f>
        <v># 7</v>
      </c>
      <c r="G86" s="256" t="s">
        <v>142</v>
      </c>
      <c r="H86" s="759" t="s">
        <v>101</v>
      </c>
      <c r="I86" s="920"/>
    </row>
    <row r="87" spans="1:9" s="810" customFormat="1" ht="17" customHeight="1">
      <c r="A87" s="952"/>
      <c r="B87" s="238"/>
      <c r="C87" s="228"/>
      <c r="D87" s="275"/>
      <c r="E87" s="228"/>
      <c r="F87" s="228"/>
      <c r="G87" s="312" t="s">
        <v>264</v>
      </c>
      <c r="H87" s="784" t="s">
        <v>451</v>
      </c>
      <c r="I87" s="917"/>
    </row>
    <row r="88" spans="1:9" ht="17" customHeight="1">
      <c r="A88" s="921">
        <v>30</v>
      </c>
      <c r="B88" s="242"/>
      <c r="C88" s="231"/>
      <c r="D88" s="231"/>
      <c r="E88" s="231"/>
      <c r="F88" s="767">
        <v>2230</v>
      </c>
      <c r="G88" s="279" t="s">
        <v>159</v>
      </c>
      <c r="H88" s="278" t="s">
        <v>536</v>
      </c>
      <c r="I88" s="823">
        <v>30</v>
      </c>
    </row>
    <row r="89" spans="1:9" ht="17" customHeight="1">
      <c r="A89" s="924"/>
      <c r="B89" s="234" t="s">
        <v>113</v>
      </c>
      <c r="C89" s="227"/>
      <c r="D89" s="227"/>
      <c r="E89" s="227"/>
      <c r="F89" s="227"/>
      <c r="G89" s="256" t="s">
        <v>49</v>
      </c>
      <c r="H89" s="282" t="s">
        <v>91</v>
      </c>
      <c r="I89" s="828"/>
    </row>
    <row r="90" spans="1:9" ht="17" customHeight="1">
      <c r="A90" s="913"/>
      <c r="B90" s="283"/>
      <c r="C90" s="239"/>
      <c r="D90" s="239" t="s">
        <v>452</v>
      </c>
      <c r="E90" s="283"/>
      <c r="F90" s="283"/>
      <c r="G90" s="259" t="s">
        <v>289</v>
      </c>
      <c r="H90" s="284"/>
      <c r="I90" s="828"/>
    </row>
    <row r="91" spans="1:9" ht="17" customHeight="1">
      <c r="A91" s="913"/>
      <c r="B91" s="228" t="s">
        <v>173</v>
      </c>
      <c r="C91" s="228" t="str">
        <f>"# " &amp; VALUE(RIGHT(B91,2)+1)</f>
        <v># 2</v>
      </c>
      <c r="D91" s="228" t="str">
        <f>"# " &amp; VALUE(RIGHT(C91,2)+1)</f>
        <v># 3</v>
      </c>
      <c r="E91" s="228" t="str">
        <f>"# " &amp; VALUE(RIGHT(D91,2)+1)</f>
        <v># 4</v>
      </c>
      <c r="F91" s="228" t="str">
        <f>"# " &amp; VALUE(RIGHT(E91,2)+1)</f>
        <v># 5</v>
      </c>
      <c r="G91" s="279" t="s">
        <v>48</v>
      </c>
      <c r="H91" s="284"/>
      <c r="I91" s="828"/>
    </row>
    <row r="92" spans="1:9" ht="17" customHeight="1" thickBot="1">
      <c r="A92" s="915">
        <v>2300</v>
      </c>
      <c r="B92" s="231"/>
      <c r="C92" s="231"/>
      <c r="D92" s="285"/>
      <c r="E92" s="285"/>
      <c r="F92" s="285">
        <v>2305</v>
      </c>
      <c r="G92" s="286"/>
      <c r="H92" s="284" t="s">
        <v>453</v>
      </c>
      <c r="I92" s="926">
        <v>2300</v>
      </c>
    </row>
    <row r="93" spans="1:9" s="810" customFormat="1" ht="17" customHeight="1">
      <c r="A93" s="954"/>
      <c r="B93" s="233" t="s">
        <v>79</v>
      </c>
      <c r="C93" s="602"/>
      <c r="D93" s="228"/>
      <c r="E93" s="287"/>
      <c r="F93" s="288">
        <v>800632426</v>
      </c>
      <c r="G93" s="289" t="s">
        <v>103</v>
      </c>
      <c r="H93" s="284" t="s">
        <v>92</v>
      </c>
      <c r="I93" s="920"/>
    </row>
    <row r="94" spans="1:9" s="810" customFormat="1" ht="17" customHeight="1">
      <c r="A94" s="954"/>
      <c r="B94" s="238"/>
      <c r="C94" s="239" t="s">
        <v>187</v>
      </c>
      <c r="D94" s="290"/>
      <c r="E94" s="291" t="s">
        <v>156</v>
      </c>
      <c r="F94" s="239" t="s">
        <v>187</v>
      </c>
      <c r="G94" s="248" t="s">
        <v>454</v>
      </c>
      <c r="H94" s="292"/>
      <c r="I94" s="917"/>
    </row>
    <row r="95" spans="1:9" s="810" customFormat="1" ht="17" customHeight="1" thickBot="1">
      <c r="A95" s="955">
        <v>2315</v>
      </c>
      <c r="B95" s="238" t="s">
        <v>455</v>
      </c>
      <c r="C95" s="228" t="str">
        <f>"# " &amp; VALUE(RIGHT(B95,4)+1)</f>
        <v># 3640</v>
      </c>
      <c r="D95" s="228" t="str">
        <f>"# " &amp; VALUE(RIGHT(C95,4)+1)</f>
        <v># 3641</v>
      </c>
      <c r="E95" s="293"/>
      <c r="F95" s="294" t="s">
        <v>456</v>
      </c>
      <c r="G95" s="295" t="s">
        <v>102</v>
      </c>
      <c r="H95" s="296">
        <v>2315</v>
      </c>
      <c r="I95" s="956">
        <v>2315</v>
      </c>
    </row>
    <row r="96" spans="1:9" ht="17" customHeight="1" thickBot="1">
      <c r="A96" s="817">
        <v>30</v>
      </c>
      <c r="B96" s="297"/>
      <c r="C96" s="298"/>
      <c r="D96" s="298"/>
      <c r="E96" s="299" t="s">
        <v>157</v>
      </c>
      <c r="F96" s="298"/>
      <c r="G96" s="1338" t="s">
        <v>33</v>
      </c>
      <c r="H96" s="1339"/>
      <c r="I96" s="957">
        <v>30</v>
      </c>
    </row>
    <row r="97" spans="1:9" ht="17" customHeight="1">
      <c r="A97" s="824"/>
      <c r="B97" s="238"/>
      <c r="C97" s="218"/>
      <c r="D97" s="218" t="s">
        <v>33</v>
      </c>
      <c r="E97" s="907" t="s">
        <v>17</v>
      </c>
      <c r="F97" s="605"/>
      <c r="G97" s="303" t="s">
        <v>104</v>
      </c>
      <c r="H97" s="958" t="s">
        <v>20</v>
      </c>
      <c r="I97" s="828"/>
    </row>
    <row r="98" spans="1:9" ht="17" customHeight="1">
      <c r="A98" s="832"/>
      <c r="B98" s="238"/>
      <c r="C98" s="227"/>
      <c r="D98" s="227"/>
      <c r="E98" s="902" t="str">
        <f>E71</f>
        <v>他和她的喵店長 2 # 1</v>
      </c>
      <c r="F98" s="229"/>
      <c r="G98" s="304" t="s">
        <v>457</v>
      </c>
      <c r="H98" s="959" t="s">
        <v>458</v>
      </c>
      <c r="I98" s="828"/>
    </row>
    <row r="99" spans="1:9" ht="17" customHeight="1" thickBot="1">
      <c r="A99" s="832"/>
      <c r="B99" s="238"/>
      <c r="C99" s="227"/>
      <c r="D99" s="227"/>
      <c r="E99" s="846"/>
      <c r="F99" s="602">
        <v>2350</v>
      </c>
      <c r="G99" s="295" t="s">
        <v>105</v>
      </c>
      <c r="H99" s="847"/>
      <c r="I99" s="828"/>
    </row>
    <row r="100" spans="1:9" s="810" customFormat="1" ht="17" customHeight="1" thickBot="1">
      <c r="A100" s="800" t="s">
        <v>9</v>
      </c>
      <c r="B100" s="604"/>
      <c r="C100" s="301"/>
      <c r="D100" s="301" t="s">
        <v>81</v>
      </c>
      <c r="E100" s="819"/>
      <c r="F100" s="302"/>
      <c r="G100" s="251"/>
      <c r="H100" s="872"/>
      <c r="I100" s="831" t="s">
        <v>9</v>
      </c>
    </row>
    <row r="101" spans="1:9" ht="17" customHeight="1">
      <c r="A101" s="811"/>
      <c r="B101" s="960" t="s">
        <v>17</v>
      </c>
      <c r="C101" s="838" t="s">
        <v>17</v>
      </c>
      <c r="D101" s="838" t="s">
        <v>17</v>
      </c>
      <c r="E101" s="813" t="s">
        <v>17</v>
      </c>
      <c r="F101" s="836" t="s">
        <v>17</v>
      </c>
      <c r="G101" s="943" t="s">
        <v>34</v>
      </c>
      <c r="H101" s="958" t="s">
        <v>20</v>
      </c>
      <c r="I101" s="816"/>
    </row>
    <row r="102" spans="1:9" ht="17" customHeight="1">
      <c r="A102" s="832"/>
      <c r="B102" s="829" t="str">
        <f>$B$27</f>
        <v>新聞掏寶  # 216</v>
      </c>
      <c r="C102" s="846" t="str">
        <f>C61</f>
        <v>約埋班Friend去旅行 # 1</v>
      </c>
      <c r="D102" s="813" t="str">
        <f>D61</f>
        <v>這㇐站阿拉伯 Arabian Days &amp; Nights (20 EPI)</v>
      </c>
      <c r="E102" s="1327" t="str">
        <f>E61</f>
        <v xml:space="preserve">關注關注組 Eyes On Concern Groups </v>
      </c>
      <c r="F102" s="1337"/>
      <c r="G102" s="902" t="str">
        <f>G42</f>
        <v>周六聊Teen谷 # 38</v>
      </c>
      <c r="H102" s="961" t="str">
        <f>H71</f>
        <v>國慶75周年 # 2</v>
      </c>
      <c r="I102" s="828"/>
    </row>
    <row r="103" spans="1:9" ht="17" customHeight="1">
      <c r="A103" s="817">
        <v>30</v>
      </c>
      <c r="B103" s="962"/>
      <c r="C103" s="899"/>
      <c r="D103" s="846" t="str">
        <f>D62</f>
        <v># 14</v>
      </c>
      <c r="E103" s="846" t="str">
        <f>E62</f>
        <v># 27</v>
      </c>
      <c r="F103" s="850" t="str">
        <f>F62</f>
        <v># 28</v>
      </c>
      <c r="G103" s="899"/>
      <c r="H103" s="961"/>
      <c r="I103" s="823">
        <v>30</v>
      </c>
    </row>
    <row r="104" spans="1:9" ht="17" customHeight="1">
      <c r="A104" s="832"/>
      <c r="B104" s="825" t="s">
        <v>17</v>
      </c>
      <c r="C104" s="826"/>
      <c r="D104" s="910"/>
      <c r="E104" s="910"/>
      <c r="F104" s="910"/>
      <c r="G104" s="963" t="s">
        <v>34</v>
      </c>
      <c r="H104" s="928"/>
      <c r="I104" s="887"/>
    </row>
    <row r="105" spans="1:9" s="810" customFormat="1" ht="17" customHeight="1" thickBot="1">
      <c r="A105" s="800" t="s">
        <v>10</v>
      </c>
      <c r="B105" s="850"/>
      <c r="C105" s="794"/>
      <c r="D105" s="771" t="s">
        <v>450</v>
      </c>
      <c r="E105" s="850"/>
      <c r="F105" s="850"/>
      <c r="G105" s="1345" t="s">
        <v>170</v>
      </c>
      <c r="H105" s="1346"/>
      <c r="I105" s="897" t="s">
        <v>10</v>
      </c>
    </row>
    <row r="106" spans="1:9" ht="17" customHeight="1">
      <c r="A106" s="898"/>
      <c r="B106" s="850" t="s">
        <v>273</v>
      </c>
      <c r="C106" s="850" t="str">
        <f>"# " &amp; VALUE(RIGHT(B106,2)+1)</f>
        <v># 4</v>
      </c>
      <c r="D106" s="850" t="str">
        <f>"# " &amp; VALUE(RIGHT(C106,2)+1)</f>
        <v># 5</v>
      </c>
      <c r="E106" s="850" t="str">
        <f>"# " &amp; VALUE(RIGHT(D106,2)+1)</f>
        <v># 6</v>
      </c>
      <c r="F106" s="850" t="str">
        <f>"# " &amp; VALUE(RIGHT(E106,2)+1)</f>
        <v># 7</v>
      </c>
      <c r="G106" s="851" t="str">
        <f>G16</f>
        <v># 4</v>
      </c>
      <c r="H106" s="852" t="str">
        <f>H16</f>
        <v># 5</v>
      </c>
      <c r="I106" s="888"/>
    </row>
    <row r="107" spans="1:9" ht="17" customHeight="1">
      <c r="A107" s="964">
        <v>30</v>
      </c>
      <c r="B107" s="818"/>
      <c r="C107" s="855"/>
      <c r="D107" s="855"/>
      <c r="E107" s="855"/>
      <c r="F107" s="855"/>
      <c r="G107" s="820"/>
      <c r="H107" s="872"/>
      <c r="I107" s="889">
        <v>30</v>
      </c>
    </row>
    <row r="108" spans="1:9" ht="17" customHeight="1">
      <c r="A108" s="905"/>
      <c r="B108" s="825" t="s">
        <v>17</v>
      </c>
      <c r="C108" s="795"/>
      <c r="D108" s="850"/>
      <c r="E108" s="850"/>
      <c r="F108" s="850"/>
      <c r="G108" s="1291" t="s">
        <v>232</v>
      </c>
      <c r="H108" s="965" t="s">
        <v>34</v>
      </c>
      <c r="I108" s="966"/>
    </row>
    <row r="109" spans="1:9" s="810" customFormat="1" ht="17" customHeight="1" thickBot="1">
      <c r="A109" s="800" t="s">
        <v>11</v>
      </c>
      <c r="B109" s="829"/>
      <c r="C109" s="794"/>
      <c r="D109" s="850" t="str">
        <f>$D$79</f>
        <v>TBC</v>
      </c>
      <c r="E109" s="850"/>
      <c r="F109" s="850"/>
      <c r="G109" s="1277"/>
      <c r="H109" s="967"/>
      <c r="I109" s="831" t="s">
        <v>11</v>
      </c>
    </row>
    <row r="110" spans="1:9" ht="17" customHeight="1">
      <c r="A110" s="898"/>
      <c r="B110" s="829" t="str">
        <f>$B$80</f>
        <v># 6</v>
      </c>
      <c r="C110" s="850" t="str">
        <f>"# " &amp; VALUE(RIGHT(B110,2)+1)</f>
        <v># 7</v>
      </c>
      <c r="D110" s="850" t="str">
        <f>"# " &amp; VALUE(RIGHT(C110,2)+1)</f>
        <v># 8</v>
      </c>
      <c r="E110" s="850" t="str">
        <f>"# " &amp; VALUE(RIGHT(D110,2)+1)</f>
        <v># 9</v>
      </c>
      <c r="F110" s="850" t="str">
        <f>"# " &amp; VALUE(RIGHT(E110,2)+1)</f>
        <v># 10</v>
      </c>
      <c r="G110" s="1277" t="s">
        <v>543</v>
      </c>
      <c r="H110" s="967" t="str">
        <f>H80</f>
        <v>中年好聲音3之決戰大灣區 #4</v>
      </c>
      <c r="I110" s="888"/>
    </row>
    <row r="111" spans="1:9" ht="17" customHeight="1">
      <c r="A111" s="901">
        <v>30</v>
      </c>
      <c r="B111" s="854"/>
      <c r="C111" s="855"/>
      <c r="D111" s="855"/>
      <c r="E111" s="855"/>
      <c r="F111" s="855"/>
      <c r="G111" s="1278"/>
      <c r="H111" s="953"/>
      <c r="I111" s="889">
        <v>30</v>
      </c>
    </row>
    <row r="112" spans="1:9" ht="17" customHeight="1">
      <c r="A112" s="905"/>
      <c r="B112" s="937" t="s">
        <v>17</v>
      </c>
      <c r="C112" s="949"/>
      <c r="D112" s="826" t="str">
        <f>$E$75</f>
        <v xml:space="preserve">愛．回家之開心速遞  Lo And Behold </v>
      </c>
      <c r="E112" s="826"/>
      <c r="F112" s="826"/>
      <c r="G112" s="1292"/>
      <c r="H112" s="967"/>
      <c r="I112" s="966"/>
    </row>
    <row r="113" spans="1:9" s="810" customFormat="1" ht="17" customHeight="1" thickBot="1">
      <c r="A113" s="800" t="s">
        <v>12</v>
      </c>
      <c r="B113" s="850" t="str">
        <f>B76</f>
        <v># 2381</v>
      </c>
      <c r="C113" s="850" t="str">
        <f>C76</f>
        <v># 2382</v>
      </c>
      <c r="D113" s="850" t="str">
        <f t="shared" ref="D113:F113" si="7">D76</f>
        <v># 2383</v>
      </c>
      <c r="E113" s="850" t="str">
        <f t="shared" si="7"/>
        <v># 2384</v>
      </c>
      <c r="F113" s="850" t="str">
        <f t="shared" si="7"/>
        <v># 2385</v>
      </c>
      <c r="G113" s="1290"/>
      <c r="H113" s="968"/>
      <c r="I113" s="831" t="s">
        <v>12</v>
      </c>
    </row>
    <row r="114" spans="1:9" ht="17" customHeight="1">
      <c r="A114" s="898"/>
      <c r="B114" s="937" t="s">
        <v>17</v>
      </c>
      <c r="C114" s="910"/>
      <c r="D114" s="874" t="s">
        <v>212</v>
      </c>
      <c r="E114" s="826"/>
      <c r="F114" s="826"/>
      <c r="G114" s="943" t="s">
        <v>34</v>
      </c>
      <c r="H114" s="972" t="s">
        <v>226</v>
      </c>
      <c r="I114" s="888"/>
    </row>
    <row r="115" spans="1:9" ht="17" customHeight="1">
      <c r="A115" s="964">
        <v>30</v>
      </c>
      <c r="B115" s="855" t="str">
        <f>B74</f>
        <v># 259</v>
      </c>
      <c r="C115" s="855" t="str">
        <f t="shared" ref="C115:F115" si="8">C74</f>
        <v># 260</v>
      </c>
      <c r="D115" s="855" t="str">
        <f t="shared" si="8"/>
        <v># 261</v>
      </c>
      <c r="E115" s="855" t="str">
        <f t="shared" si="8"/>
        <v># 262</v>
      </c>
      <c r="F115" s="855" t="str">
        <f t="shared" si="8"/>
        <v># 263</v>
      </c>
      <c r="G115" s="819">
        <f>G84</f>
        <v>0</v>
      </c>
      <c r="H115" s="946" t="s">
        <v>459</v>
      </c>
      <c r="I115" s="889">
        <v>30</v>
      </c>
    </row>
    <row r="116" spans="1:9" ht="17" customHeight="1">
      <c r="A116" s="901"/>
      <c r="B116" s="970" t="s">
        <v>17</v>
      </c>
      <c r="C116" s="910" t="s">
        <v>17</v>
      </c>
      <c r="D116" s="860" t="s">
        <v>17</v>
      </c>
      <c r="E116" s="860" t="s">
        <v>17</v>
      </c>
      <c r="F116" s="860" t="s">
        <v>17</v>
      </c>
      <c r="G116" s="971" t="s">
        <v>212</v>
      </c>
      <c r="H116" s="950" t="s">
        <v>214</v>
      </c>
      <c r="I116" s="890"/>
    </row>
    <row r="117" spans="1:9" s="810" customFormat="1" ht="17" customHeight="1" thickBot="1">
      <c r="A117" s="800" t="s">
        <v>15</v>
      </c>
      <c r="B117" s="884" t="str">
        <f>B71</f>
        <v>玲玲友情報 # 22</v>
      </c>
      <c r="C117" s="850" t="str">
        <f>$C$71</f>
        <v>怪宿宿 #15</v>
      </c>
      <c r="D117" s="819" t="str">
        <f>$D$71</f>
        <v>玲玲友情報 # 23</v>
      </c>
      <c r="E117" s="819" t="str">
        <f>$E$71</f>
        <v>他和她的喵店長 2 # 1</v>
      </c>
      <c r="F117" s="820" t="str">
        <f>F71</f>
        <v>最強生命線 # 364</v>
      </c>
      <c r="G117" s="819" t="s">
        <v>460</v>
      </c>
      <c r="H117" s="969" t="s">
        <v>447</v>
      </c>
      <c r="I117" s="831" t="s">
        <v>15</v>
      </c>
    </row>
    <row r="118" spans="1:9" ht="17" customHeight="1">
      <c r="A118" s="898"/>
      <c r="B118" s="825" t="s">
        <v>17</v>
      </c>
      <c r="C118" s="826"/>
      <c r="D118" s="850"/>
      <c r="E118" s="850"/>
      <c r="F118" s="827"/>
      <c r="G118" s="943" t="s">
        <v>34</v>
      </c>
      <c r="H118" s="958" t="s">
        <v>20</v>
      </c>
      <c r="I118" s="888"/>
    </row>
    <row r="119" spans="1:9" ht="17" customHeight="1">
      <c r="A119" s="964">
        <v>30</v>
      </c>
      <c r="B119" s="973"/>
      <c r="C119" s="850"/>
      <c r="D119" s="850" t="str">
        <f>D64</f>
        <v>天龍八部 Demi-Gods and Semi-Devils (50 EPI)</v>
      </c>
      <c r="E119" s="850"/>
      <c r="F119" s="850"/>
      <c r="G119" s="819" t="str">
        <f>G90</f>
        <v>古靈精怪 台灣篇 #15</v>
      </c>
      <c r="H119" s="505" t="str">
        <f>H87</f>
        <v>無窮之路IV-製作特輯</v>
      </c>
      <c r="I119" s="889">
        <v>30</v>
      </c>
    </row>
    <row r="120" spans="1:9" ht="17" customHeight="1">
      <c r="A120" s="901"/>
      <c r="B120" s="829" t="str">
        <f>B65</f>
        <v># 31</v>
      </c>
      <c r="C120" s="850" t="str">
        <f>C65</f>
        <v># 32</v>
      </c>
      <c r="D120" s="850" t="str">
        <f>D65</f>
        <v># 33</v>
      </c>
      <c r="E120" s="850" t="str">
        <f>E65</f>
        <v># 34</v>
      </c>
      <c r="F120" s="850" t="str">
        <f>F65</f>
        <v># 35</v>
      </c>
      <c r="G120" s="943" t="s">
        <v>34</v>
      </c>
      <c r="H120" s="958" t="s">
        <v>20</v>
      </c>
      <c r="I120" s="966"/>
    </row>
    <row r="121" spans="1:9" s="810" customFormat="1" ht="17" customHeight="1" thickBot="1">
      <c r="A121" s="800" t="s">
        <v>13</v>
      </c>
      <c r="B121" s="854"/>
      <c r="C121" s="855"/>
      <c r="D121" s="855"/>
      <c r="E121" s="855"/>
      <c r="F121" s="855"/>
      <c r="G121" s="945" t="str">
        <f>G87</f>
        <v>醫度講 #3</v>
      </c>
      <c r="H121" s="851" t="str">
        <f>H92</f>
        <v>J Music #55</v>
      </c>
      <c r="I121" s="831" t="s">
        <v>13</v>
      </c>
    </row>
    <row r="122" spans="1:9" ht="17" customHeight="1">
      <c r="A122" s="832"/>
      <c r="B122" s="906" t="s">
        <v>17</v>
      </c>
      <c r="C122" s="837"/>
      <c r="D122" s="795"/>
      <c r="E122" s="795"/>
      <c r="F122" s="795"/>
      <c r="G122" s="943" t="s">
        <v>34</v>
      </c>
      <c r="H122" s="958" t="s">
        <v>20</v>
      </c>
      <c r="I122" s="828"/>
    </row>
    <row r="123" spans="1:9" ht="17" customHeight="1">
      <c r="A123" s="964" t="s">
        <v>2</v>
      </c>
      <c r="B123" s="974"/>
      <c r="C123" s="794"/>
      <c r="D123" s="850" t="str">
        <f>D39</f>
        <v>流行都市  Big City Shop 2024</v>
      </c>
      <c r="E123" s="795"/>
      <c r="F123" s="850"/>
      <c r="G123" s="902" t="str">
        <f>G71</f>
        <v>新聞透視 # 38</v>
      </c>
      <c r="H123" s="851" t="str">
        <f>H40</f>
        <v>開心無敵獎門人 # 10</v>
      </c>
      <c r="I123" s="889" t="s">
        <v>2</v>
      </c>
    </row>
    <row r="124" spans="1:9" ht="17" customHeight="1">
      <c r="A124" s="901"/>
      <c r="B124" s="850" t="str">
        <f>B40</f>
        <v># 190</v>
      </c>
      <c r="C124" s="850" t="str">
        <f>C40</f>
        <v># 191</v>
      </c>
      <c r="D124" s="850" t="str">
        <f>D40</f>
        <v># 192</v>
      </c>
      <c r="E124" s="850" t="str">
        <f>E40</f>
        <v># 193</v>
      </c>
      <c r="F124" s="850" t="str">
        <f>F40</f>
        <v># 194</v>
      </c>
      <c r="G124" s="943" t="s">
        <v>34</v>
      </c>
      <c r="H124" s="850"/>
      <c r="I124" s="890"/>
    </row>
    <row r="125" spans="1:9" ht="17" customHeight="1" thickBot="1">
      <c r="A125" s="975" t="s">
        <v>14</v>
      </c>
      <c r="B125" s="976"/>
      <c r="C125" s="977"/>
      <c r="D125" s="977"/>
      <c r="E125" s="977"/>
      <c r="F125" s="978"/>
      <c r="G125" s="979" t="str">
        <f>G42</f>
        <v>周六聊Teen谷 # 38</v>
      </c>
      <c r="H125" s="980"/>
      <c r="I125" s="831" t="s">
        <v>14</v>
      </c>
    </row>
    <row r="126" spans="1:9" ht="17" customHeight="1" thickTop="1">
      <c r="A126" s="981"/>
      <c r="B126" s="794"/>
      <c r="C126" s="795"/>
      <c r="D126" s="795"/>
      <c r="E126" s="795"/>
      <c r="F126" s="795"/>
      <c r="G126" s="795"/>
      <c r="H126" s="1333">
        <f ca="1">TODAY()</f>
        <v>45565</v>
      </c>
      <c r="I126" s="1334"/>
    </row>
    <row r="127" spans="1:9" ht="17" customHeight="1"/>
    <row r="128" spans="1:9" ht="17" customHeight="1"/>
    <row r="129" ht="17" customHeight="1"/>
  </sheetData>
  <mergeCells count="16">
    <mergeCell ref="G96:H96"/>
    <mergeCell ref="E102:F102"/>
    <mergeCell ref="G105:H105"/>
    <mergeCell ref="H126:I126"/>
    <mergeCell ref="G26:H26"/>
    <mergeCell ref="G27:H27"/>
    <mergeCell ref="C56:D56"/>
    <mergeCell ref="E61:F61"/>
    <mergeCell ref="B68:F68"/>
    <mergeCell ref="G68:H68"/>
    <mergeCell ref="C1:G1"/>
    <mergeCell ref="H2:I2"/>
    <mergeCell ref="D6:E6"/>
    <mergeCell ref="B11:F11"/>
    <mergeCell ref="G11:H11"/>
    <mergeCell ref="G15:H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CDE1A-8BEE-4244-B615-3A02DDDAA56C}">
  <dimension ref="A1:I129"/>
  <sheetViews>
    <sheetView tabSelected="1" zoomScale="70" zoomScaleNormal="70" workbookViewId="0">
      <pane ySplit="4" topLeftCell="A74" activePane="bottomLeft" state="frozen"/>
      <selection pane="bottomLeft" activeCell="F76" sqref="F76"/>
    </sheetView>
  </sheetViews>
  <sheetFormatPr defaultColWidth="9.453125" defaultRowHeight="15.5"/>
  <cols>
    <col min="1" max="1" width="7.6328125" style="1249" customWidth="1"/>
    <col min="2" max="8" width="32.6328125" style="1050" customWidth="1"/>
    <col min="9" max="9" width="7.6328125" style="1250" customWidth="1"/>
    <col min="10" max="16384" width="9.453125" style="1050"/>
  </cols>
  <sheetData>
    <row r="1" spans="1:9" ht="36" customHeight="1">
      <c r="A1" s="1048"/>
      <c r="B1" s="1049"/>
      <c r="C1" s="1321" t="s">
        <v>478</v>
      </c>
      <c r="D1" s="1321"/>
      <c r="E1" s="1321"/>
      <c r="F1" s="1321"/>
      <c r="G1" s="1321"/>
      <c r="H1" s="1049"/>
      <c r="I1" s="1049"/>
    </row>
    <row r="2" spans="1:9" ht="17" customHeight="1" thickBot="1">
      <c r="A2" s="1042" t="s">
        <v>479</v>
      </c>
      <c r="B2" s="1051"/>
      <c r="C2" s="1051"/>
      <c r="D2" s="1041" t="s">
        <v>18</v>
      </c>
      <c r="E2" s="1041"/>
      <c r="F2" s="1052"/>
      <c r="G2" s="1052"/>
      <c r="H2" s="1322" t="s">
        <v>480</v>
      </c>
      <c r="I2" s="1322"/>
    </row>
    <row r="3" spans="1:9" ht="17" customHeight="1" thickTop="1">
      <c r="A3" s="1053" t="s">
        <v>19</v>
      </c>
      <c r="B3" s="1054" t="s">
        <v>24</v>
      </c>
      <c r="C3" s="1054" t="s">
        <v>25</v>
      </c>
      <c r="D3" s="1054" t="s">
        <v>26</v>
      </c>
      <c r="E3" s="1054" t="s">
        <v>163</v>
      </c>
      <c r="F3" s="1054" t="s">
        <v>28</v>
      </c>
      <c r="G3" s="1054" t="s">
        <v>29</v>
      </c>
      <c r="H3" s="1054" t="s">
        <v>30</v>
      </c>
      <c r="I3" s="1055" t="s">
        <v>19</v>
      </c>
    </row>
    <row r="4" spans="1:9" ht="17" customHeight="1" thickBot="1">
      <c r="A4" s="1056"/>
      <c r="B4" s="1057">
        <v>45565</v>
      </c>
      <c r="C4" s="1057">
        <f t="shared" ref="C4:H4" si="0">SUM(B4+1)</f>
        <v>45566</v>
      </c>
      <c r="D4" s="1058">
        <f t="shared" si="0"/>
        <v>45567</v>
      </c>
      <c r="E4" s="1058">
        <f t="shared" si="0"/>
        <v>45568</v>
      </c>
      <c r="F4" s="1058">
        <f t="shared" si="0"/>
        <v>45569</v>
      </c>
      <c r="G4" s="1058">
        <f t="shared" si="0"/>
        <v>45570</v>
      </c>
      <c r="H4" s="1058">
        <f t="shared" si="0"/>
        <v>45571</v>
      </c>
      <c r="I4" s="1059"/>
    </row>
    <row r="5" spans="1:9" s="1066" customFormat="1" ht="17" customHeight="1" thickBot="1">
      <c r="A5" s="1060" t="s">
        <v>14</v>
      </c>
      <c r="B5" s="1061"/>
      <c r="C5" s="1062"/>
      <c r="D5" s="1063"/>
      <c r="E5" s="1063"/>
      <c r="F5" s="1063"/>
      <c r="G5" s="1063"/>
      <c r="H5" s="1064"/>
      <c r="I5" s="1065" t="s">
        <v>14</v>
      </c>
    </row>
    <row r="6" spans="1:9" ht="17" customHeight="1">
      <c r="A6" s="1067"/>
      <c r="B6" s="1068" t="s">
        <v>17</v>
      </c>
      <c r="C6" s="1069" t="s">
        <v>17</v>
      </c>
      <c r="D6" s="1368" t="s">
        <v>563</v>
      </c>
      <c r="E6" s="1367"/>
      <c r="F6" s="1071" t="s">
        <v>269</v>
      </c>
      <c r="G6" s="1072" t="s">
        <v>407</v>
      </c>
      <c r="H6" s="1073" t="s">
        <v>17</v>
      </c>
      <c r="I6" s="1074"/>
    </row>
    <row r="7" spans="1:9" ht="17" customHeight="1">
      <c r="A7" s="1075">
        <v>30</v>
      </c>
      <c r="B7" s="1076" t="str">
        <f>LEFT($H$64,5) &amp; " # " &amp; VALUE(RIGHT($H$64,2)-1)</f>
        <v>財經透視  # 39</v>
      </c>
      <c r="C7" s="1077" t="str">
        <f>B27</f>
        <v>新聞掏寶  # 217</v>
      </c>
      <c r="D7" s="1366" t="str">
        <f>C57</f>
        <v># 1</v>
      </c>
      <c r="E7" s="1365" t="str">
        <f>"# " &amp; VALUE(RIGHT(D7,2)+1)</f>
        <v># 2</v>
      </c>
      <c r="F7" s="1078" t="str">
        <f>E57</f>
        <v># 2</v>
      </c>
      <c r="G7" s="1077" t="str">
        <f>F57</f>
        <v># 3</v>
      </c>
      <c r="H7" s="1080" t="str">
        <f>B71</f>
        <v>玲玲友情報 # 24</v>
      </c>
      <c r="I7" s="1081">
        <v>30</v>
      </c>
    </row>
    <row r="8" spans="1:9" ht="17" customHeight="1">
      <c r="A8" s="1082"/>
      <c r="B8" s="1083" t="s">
        <v>17</v>
      </c>
      <c r="C8" s="1043"/>
      <c r="D8" s="1043"/>
      <c r="E8" s="1306" t="s">
        <v>234</v>
      </c>
      <c r="F8" s="1286"/>
      <c r="G8" s="1285" t="s">
        <v>212</v>
      </c>
      <c r="H8" s="1286"/>
      <c r="I8" s="1085"/>
    </row>
    <row r="9" spans="1:9" s="1066" customFormat="1" ht="17" customHeight="1" thickBot="1">
      <c r="A9" s="1056" t="s">
        <v>0</v>
      </c>
      <c r="B9" s="1086" t="s">
        <v>459</v>
      </c>
      <c r="C9" s="1087" t="str">
        <f t="shared" ref="C9:D9" si="1">"# " &amp; VALUE(RIGHT(B9,4)+1)</f>
        <v># 266</v>
      </c>
      <c r="D9" s="1087" t="str">
        <f t="shared" si="1"/>
        <v># 267</v>
      </c>
      <c r="E9" s="1307" t="s">
        <v>451</v>
      </c>
      <c r="F9" s="1284" t="s">
        <v>547</v>
      </c>
      <c r="G9" s="1284" t="s">
        <v>548</v>
      </c>
      <c r="H9" s="1284" t="s">
        <v>549</v>
      </c>
      <c r="I9" s="1088" t="s">
        <v>0</v>
      </c>
    </row>
    <row r="10" spans="1:9" ht="17" customHeight="1">
      <c r="A10" s="1089"/>
      <c r="B10" s="210"/>
      <c r="C10" s="211"/>
      <c r="D10" s="211"/>
      <c r="E10" s="211"/>
      <c r="F10" s="212"/>
      <c r="G10" s="210"/>
      <c r="H10" s="213"/>
      <c r="I10" s="1074"/>
    </row>
    <row r="11" spans="1:9" ht="17" customHeight="1">
      <c r="A11" s="1075">
        <v>30</v>
      </c>
      <c r="B11" s="1323" t="s">
        <v>166</v>
      </c>
      <c r="C11" s="1324"/>
      <c r="D11" s="1324"/>
      <c r="E11" s="1324"/>
      <c r="F11" s="1325"/>
      <c r="G11" s="1323" t="s">
        <v>31</v>
      </c>
      <c r="H11" s="1326"/>
      <c r="I11" s="1081">
        <v>30</v>
      </c>
    </row>
    <row r="12" spans="1:9" ht="17" customHeight="1">
      <c r="A12" s="1090"/>
      <c r="B12" s="217"/>
      <c r="C12" s="984"/>
      <c r="D12" s="218"/>
      <c r="E12" s="984"/>
      <c r="F12" s="985"/>
      <c r="G12" s="217"/>
      <c r="H12" s="219"/>
      <c r="I12" s="1085"/>
    </row>
    <row r="13" spans="1:9" s="1066" customFormat="1" ht="17" customHeight="1" thickBot="1">
      <c r="A13" s="1091" t="s">
        <v>1</v>
      </c>
      <c r="B13" s="220"/>
      <c r="C13" s="221"/>
      <c r="D13" s="222"/>
      <c r="E13" s="222"/>
      <c r="F13" s="223"/>
      <c r="G13" s="224"/>
      <c r="H13" s="225"/>
      <c r="I13" s="1088" t="s">
        <v>1</v>
      </c>
    </row>
    <row r="14" spans="1:9" ht="17" customHeight="1">
      <c r="A14" s="1092"/>
      <c r="B14" s="1093">
        <v>800574522</v>
      </c>
      <c r="C14" s="1093"/>
      <c r="D14" s="1093"/>
      <c r="E14" s="1044"/>
      <c r="F14" s="1044"/>
      <c r="G14" s="1094" t="s">
        <v>167</v>
      </c>
      <c r="H14" s="1093"/>
      <c r="I14" s="1095"/>
    </row>
    <row r="15" spans="1:9" ht="17" customHeight="1">
      <c r="A15" s="1096" t="s">
        <v>2</v>
      </c>
      <c r="B15" s="1097"/>
      <c r="C15" s="1098"/>
      <c r="D15" s="1099" t="s">
        <v>409</v>
      </c>
      <c r="E15" s="1100"/>
      <c r="F15" s="1100"/>
      <c r="G15" s="1315" t="s">
        <v>246</v>
      </c>
      <c r="H15" s="1328"/>
      <c r="I15" s="1102" t="s">
        <v>2</v>
      </c>
    </row>
    <row r="16" spans="1:9" ht="17" customHeight="1">
      <c r="A16" s="1103"/>
      <c r="B16" s="1086" t="s">
        <v>97</v>
      </c>
      <c r="C16" s="1045" t="str">
        <f t="shared" ref="C16:H16" si="2">"# " &amp; VALUE(RIGHT(B16,2)+1)</f>
        <v># 8</v>
      </c>
      <c r="D16" s="1045" t="str">
        <f t="shared" si="2"/>
        <v># 9</v>
      </c>
      <c r="E16" s="1045" t="str">
        <f t="shared" si="2"/>
        <v># 10</v>
      </c>
      <c r="F16" s="1045" t="str">
        <f t="shared" si="2"/>
        <v># 11</v>
      </c>
      <c r="G16" s="1104" t="s">
        <v>190</v>
      </c>
      <c r="H16" s="1045" t="str">
        <f t="shared" si="2"/>
        <v># 7</v>
      </c>
      <c r="I16" s="1106"/>
    </row>
    <row r="17" spans="1:9" s="1066" customFormat="1" ht="17" customHeight="1" thickBot="1">
      <c r="A17" s="1091" t="s">
        <v>3</v>
      </c>
      <c r="B17" s="1107" t="s">
        <v>40</v>
      </c>
      <c r="C17" s="1087"/>
      <c r="D17" s="1108"/>
      <c r="E17" s="1108"/>
      <c r="F17" s="1108"/>
      <c r="G17" s="1109"/>
      <c r="H17" s="1110"/>
      <c r="I17" s="1059" t="s">
        <v>16</v>
      </c>
    </row>
    <row r="18" spans="1:9" s="1066" customFormat="1" ht="17" customHeight="1">
      <c r="A18" s="1111"/>
      <c r="B18" s="1112" t="s">
        <v>82</v>
      </c>
      <c r="C18" s="1043"/>
      <c r="D18" s="1113" t="s">
        <v>83</v>
      </c>
      <c r="E18" s="1043"/>
      <c r="F18" s="1051"/>
      <c r="G18" s="1051"/>
      <c r="H18" s="1114"/>
      <c r="I18" s="1065"/>
    </row>
    <row r="19" spans="1:9" s="1066" customFormat="1" ht="17" customHeight="1">
      <c r="A19" s="1115"/>
      <c r="B19" s="1087" t="s">
        <v>481</v>
      </c>
      <c r="C19" s="1087" t="str">
        <f t="shared" ref="C19:H19" si="3">"# " &amp; VALUE(RIGHT(B19,3)+1)</f>
        <v># 195</v>
      </c>
      <c r="D19" s="1087" t="str">
        <f t="shared" si="3"/>
        <v># 196</v>
      </c>
      <c r="E19" s="1087" t="str">
        <f t="shared" si="3"/>
        <v># 197</v>
      </c>
      <c r="F19" s="1087" t="str">
        <f t="shared" si="3"/>
        <v># 198</v>
      </c>
      <c r="G19" s="1087" t="str">
        <f t="shared" si="3"/>
        <v># 199</v>
      </c>
      <c r="H19" s="1087" t="str">
        <f t="shared" si="3"/>
        <v># 200</v>
      </c>
      <c r="I19" s="1065" t="s">
        <v>94</v>
      </c>
    </row>
    <row r="20" spans="1:9" s="1066" customFormat="1" ht="17" customHeight="1">
      <c r="A20" s="1115"/>
      <c r="B20" s="1083" t="s">
        <v>17</v>
      </c>
      <c r="C20" s="1022" t="s">
        <v>482</v>
      </c>
      <c r="D20" s="1021"/>
      <c r="E20" s="1024"/>
      <c r="F20" s="1353" t="s">
        <v>483</v>
      </c>
      <c r="G20" s="1354"/>
      <c r="H20" s="1073" t="s">
        <v>17</v>
      </c>
      <c r="I20" s="1065"/>
    </row>
    <row r="21" spans="1:9" ht="17" customHeight="1">
      <c r="A21" s="1118" t="s">
        <v>2</v>
      </c>
      <c r="B21" s="1076" t="str">
        <f>"# " &amp; VALUE(RIGHT(B76,4)-1)</f>
        <v># 2386</v>
      </c>
      <c r="C21" s="1087" t="str">
        <f t="shared" ref="C21" si="4">B76</f>
        <v># 2387</v>
      </c>
      <c r="D21" s="1020" t="s">
        <v>484</v>
      </c>
      <c r="E21" s="1019" t="s">
        <v>264</v>
      </c>
      <c r="F21" s="1087" t="str">
        <f t="shared" ref="F21:G21" si="5">E76</f>
        <v># 2388</v>
      </c>
      <c r="G21" s="1079" t="str">
        <f t="shared" si="5"/>
        <v># 2390</v>
      </c>
      <c r="H21" s="1119" t="s">
        <v>485</v>
      </c>
      <c r="I21" s="1102" t="s">
        <v>2</v>
      </c>
    </row>
    <row r="22" spans="1:9" ht="17" customHeight="1">
      <c r="A22" s="1120"/>
      <c r="B22" s="226" t="s">
        <v>84</v>
      </c>
      <c r="C22" s="228"/>
      <c r="D22" s="228"/>
      <c r="E22" s="228" t="s">
        <v>85</v>
      </c>
      <c r="F22" s="228"/>
      <c r="G22" s="227"/>
      <c r="H22" s="229"/>
      <c r="I22" s="1122"/>
    </row>
    <row r="23" spans="1:9" s="1066" customFormat="1" ht="17" customHeight="1" thickBot="1">
      <c r="A23" s="1123" t="s">
        <v>4</v>
      </c>
      <c r="B23" s="230" t="s">
        <v>486</v>
      </c>
      <c r="C23" s="231" t="str">
        <f t="shared" ref="C23:H23" si="6">"# " &amp; VALUE(RIGHT(B23,4)+1)</f>
        <v># 1114</v>
      </c>
      <c r="D23" s="231" t="str">
        <f t="shared" si="6"/>
        <v># 1115</v>
      </c>
      <c r="E23" s="231" t="str">
        <f t="shared" si="6"/>
        <v># 1116</v>
      </c>
      <c r="F23" s="228" t="str">
        <f t="shared" si="6"/>
        <v># 1117</v>
      </c>
      <c r="G23" s="228" t="str">
        <f t="shared" si="6"/>
        <v># 1118</v>
      </c>
      <c r="H23" s="232" t="str">
        <f t="shared" si="6"/>
        <v># 1119</v>
      </c>
      <c r="I23" s="1065" t="s">
        <v>4</v>
      </c>
    </row>
    <row r="24" spans="1:9" ht="17" customHeight="1">
      <c r="A24" s="1125"/>
      <c r="B24" s="1083" t="s">
        <v>17</v>
      </c>
      <c r="C24" s="1043"/>
      <c r="D24" s="1126" t="str">
        <f>D90</f>
        <v>吃貨橫掃港深珠 Operation Gourmet - Hong Kong-Shenzhen-Zhuhai (15 EPI)</v>
      </c>
      <c r="E24" s="1043"/>
      <c r="F24" s="1043"/>
      <c r="G24" s="1112">
        <v>800395976</v>
      </c>
      <c r="H24" s="1127"/>
      <c r="I24" s="1128"/>
    </row>
    <row r="25" spans="1:9" ht="17" customHeight="1">
      <c r="A25" s="1129" t="s">
        <v>2</v>
      </c>
      <c r="B25" s="1076" t="str">
        <f>"# " &amp; VALUE(RIGHT(B91,2)-1)</f>
        <v># 5</v>
      </c>
      <c r="C25" s="1087" t="str">
        <f>B91</f>
        <v># 6</v>
      </c>
      <c r="D25" s="1087" t="str">
        <f>"# " &amp; VALUE(RIGHT(C25,2)+1)</f>
        <v># 7</v>
      </c>
      <c r="E25" s="1087" t="str">
        <f>"# " &amp; VALUE(RIGHT(D25,2)+1)</f>
        <v># 8</v>
      </c>
      <c r="F25" s="1087" t="str">
        <f>"# " &amp; VALUE(RIGHT(E25,2)+1)</f>
        <v># 9</v>
      </c>
      <c r="G25" s="1104"/>
      <c r="H25" s="1131"/>
      <c r="I25" s="1102" t="s">
        <v>2</v>
      </c>
    </row>
    <row r="26" spans="1:9" ht="17" customHeight="1">
      <c r="A26" s="1132"/>
      <c r="B26" s="1133" t="s">
        <v>17</v>
      </c>
      <c r="C26" s="1044" t="s">
        <v>17</v>
      </c>
      <c r="D26" s="1121" t="s">
        <v>17</v>
      </c>
      <c r="E26" s="1121" t="s">
        <v>17</v>
      </c>
      <c r="F26" s="1121" t="s">
        <v>17</v>
      </c>
      <c r="G26" s="1345" t="s">
        <v>274</v>
      </c>
      <c r="H26" s="1328"/>
      <c r="I26" s="1122"/>
    </row>
    <row r="27" spans="1:9" ht="17" customHeight="1" thickBot="1">
      <c r="A27" s="1134"/>
      <c r="B27" s="1135" t="str">
        <f>LEFT($H$36,5) &amp; " # " &amp; VALUE(RIGHT($H$36,3)-1)</f>
        <v>新聞掏寶  # 217</v>
      </c>
      <c r="C27" s="1070" t="str">
        <f>B71</f>
        <v>玲玲友情報 # 24</v>
      </c>
      <c r="D27" s="1104" t="str">
        <f>C71</f>
        <v>怪宿宿 #16</v>
      </c>
      <c r="E27" s="1104" t="s">
        <v>487</v>
      </c>
      <c r="F27" s="1104" t="str">
        <f>E71</f>
        <v>他和她的喵店長 2 # 2</v>
      </c>
      <c r="G27" s="1351" t="s">
        <v>275</v>
      </c>
      <c r="H27" s="1352"/>
      <c r="I27" s="1122"/>
    </row>
    <row r="28" spans="1:9" s="1066" customFormat="1" ht="17" customHeight="1" thickBot="1">
      <c r="A28" s="1123" t="s">
        <v>5</v>
      </c>
      <c r="B28" s="1130"/>
      <c r="C28" s="1135"/>
      <c r="D28" s="1078"/>
      <c r="E28" s="1078"/>
      <c r="F28" s="1078"/>
      <c r="G28" s="1104" t="s">
        <v>488</v>
      </c>
      <c r="H28" s="1101" t="s">
        <v>489</v>
      </c>
      <c r="I28" s="1065" t="s">
        <v>5</v>
      </c>
    </row>
    <row r="29" spans="1:9" ht="17" customHeight="1">
      <c r="A29" s="1136"/>
      <c r="B29" s="1044" t="s">
        <v>17</v>
      </c>
      <c r="C29" s="1084"/>
      <c r="D29" s="1084"/>
      <c r="E29" s="1084"/>
      <c r="F29" s="1117"/>
      <c r="G29" s="1137"/>
      <c r="H29" s="1138"/>
      <c r="I29" s="1139"/>
    </row>
    <row r="30" spans="1:9" ht="17" customHeight="1">
      <c r="A30" s="1129" t="s">
        <v>2</v>
      </c>
      <c r="B30" s="1104"/>
      <c r="C30" s="1045"/>
      <c r="D30" s="1045" t="str">
        <f>D79</f>
        <v>企業強人 Big Biz Duel (25 EPI)</v>
      </c>
      <c r="E30" s="1045"/>
      <c r="F30" s="1135"/>
      <c r="G30" s="1104"/>
      <c r="H30" s="1101"/>
      <c r="I30" s="1140" t="s">
        <v>2</v>
      </c>
    </row>
    <row r="31" spans="1:9" ht="17" customHeight="1">
      <c r="A31" s="1120"/>
      <c r="B31" s="1104" t="str">
        <f>"# " &amp; VALUE(RIGHT(B80,2)-1)</f>
        <v># 10</v>
      </c>
      <c r="C31" s="1045" t="s">
        <v>112</v>
      </c>
      <c r="D31" s="1045" t="str">
        <f>"# " &amp; VALUE(RIGHT(D80,2)-1)</f>
        <v># 12</v>
      </c>
      <c r="E31" s="1045" t="str">
        <f>"# " &amp; VALUE(RIGHT(E80,2)-1)</f>
        <v># 13</v>
      </c>
      <c r="F31" s="1135" t="str">
        <f>E80</f>
        <v># 14</v>
      </c>
      <c r="G31" s="1104"/>
      <c r="H31" s="1101"/>
      <c r="I31" s="1141"/>
    </row>
    <row r="32" spans="1:9" s="1066" customFormat="1" ht="17" customHeight="1" thickBot="1">
      <c r="A32" s="1123" t="s">
        <v>6</v>
      </c>
      <c r="B32" s="1078"/>
      <c r="C32" s="1087"/>
      <c r="D32" s="1087"/>
      <c r="E32" s="1087"/>
      <c r="F32" s="1079"/>
      <c r="G32" s="1142" t="s">
        <v>40</v>
      </c>
      <c r="H32" s="1110"/>
      <c r="I32" s="1088" t="s">
        <v>6</v>
      </c>
    </row>
    <row r="33" spans="1:9" ht="17" customHeight="1">
      <c r="A33" s="1136"/>
      <c r="B33" s="1044" t="s">
        <v>17</v>
      </c>
      <c r="C33" s="1051"/>
      <c r="D33" s="1051"/>
      <c r="E33" s="1283"/>
      <c r="F33" s="1286"/>
      <c r="G33" s="1285" t="s">
        <v>212</v>
      </c>
      <c r="H33" s="1286"/>
      <c r="I33" s="1141"/>
    </row>
    <row r="34" spans="1:9" ht="17" customHeight="1">
      <c r="A34" s="1129" t="s">
        <v>2</v>
      </c>
      <c r="B34" s="1087" t="str">
        <f t="shared" ref="B34:D34" si="7">B9</f>
        <v># 265</v>
      </c>
      <c r="C34" s="1087" t="str">
        <f t="shared" si="7"/>
        <v># 266</v>
      </c>
      <c r="D34" s="1087" t="str">
        <f t="shared" si="7"/>
        <v># 267</v>
      </c>
      <c r="E34" s="1282" t="s">
        <v>451</v>
      </c>
      <c r="F34" s="1284" t="s">
        <v>547</v>
      </c>
      <c r="G34" s="1284" t="s">
        <v>548</v>
      </c>
      <c r="H34" s="1284" t="s">
        <v>549</v>
      </c>
      <c r="I34" s="1140" t="s">
        <v>2</v>
      </c>
    </row>
    <row r="35" spans="1:9" ht="17" customHeight="1">
      <c r="A35" s="1120"/>
      <c r="B35" s="1133" t="s">
        <v>17</v>
      </c>
      <c r="C35" s="1044" t="s">
        <v>17</v>
      </c>
      <c r="D35" s="1069" t="s">
        <v>17</v>
      </c>
      <c r="E35" s="1121" t="s">
        <v>17</v>
      </c>
      <c r="F35" s="1121" t="s">
        <v>17</v>
      </c>
      <c r="G35" s="1143" t="s">
        <v>20</v>
      </c>
      <c r="H35" s="1144" t="s">
        <v>46</v>
      </c>
      <c r="I35" s="1145"/>
    </row>
    <row r="36" spans="1:9" ht="17" customHeight="1">
      <c r="A36" s="1120"/>
      <c r="B36" s="1146" t="str">
        <f>E61</f>
        <v xml:space="preserve">關注關注組 Eyes On Concern Groups </v>
      </c>
      <c r="C36" s="1045" t="str">
        <f>B61</f>
        <v>藝遊巷弄 Art Lane (7 EPI)</v>
      </c>
      <c r="D36" s="1147" t="str">
        <f>C61</f>
        <v>約埋班Friend去旅行 # 2</v>
      </c>
      <c r="E36" s="1137" t="str">
        <f>D61</f>
        <v>這㇐站阿拉伯 Arabian Days &amp; Nights (20 EPI)</v>
      </c>
      <c r="F36" s="1137" t="str">
        <f>E61</f>
        <v xml:space="preserve">關注關注組 Eyes On Concern Groups </v>
      </c>
      <c r="G36" s="1148" t="s">
        <v>490</v>
      </c>
      <c r="H36" s="1149" t="s">
        <v>491</v>
      </c>
      <c r="I36" s="1145"/>
    </row>
    <row r="37" spans="1:9" s="1066" customFormat="1" ht="17" customHeight="1" thickBot="1">
      <c r="A37" s="1123" t="s">
        <v>7</v>
      </c>
      <c r="B37" s="1079" t="str">
        <f>"# " &amp; VALUE(RIGHT(E62,2)-1)</f>
        <v># 28</v>
      </c>
      <c r="C37" s="1087" t="str">
        <f>B62</f>
        <v># 2</v>
      </c>
      <c r="D37" s="1077"/>
      <c r="E37" s="1078" t="str">
        <f>D62</f>
        <v># 15</v>
      </c>
      <c r="F37" s="1078" t="str">
        <f>E62</f>
        <v># 29</v>
      </c>
      <c r="G37" s="1077"/>
      <c r="H37" s="1124" t="s">
        <v>47</v>
      </c>
      <c r="I37" s="1150" t="s">
        <v>7</v>
      </c>
    </row>
    <row r="38" spans="1:9" ht="17" customHeight="1">
      <c r="A38" s="1151"/>
      <c r="B38" s="233" t="s">
        <v>44</v>
      </c>
      <c r="C38" s="234"/>
      <c r="D38" s="235"/>
      <c r="E38" s="236"/>
      <c r="F38" s="237"/>
      <c r="G38" s="1153" t="s">
        <v>277</v>
      </c>
      <c r="H38" s="1154" t="s">
        <v>64</v>
      </c>
      <c r="I38" s="1095"/>
    </row>
    <row r="39" spans="1:9" ht="17" customHeight="1">
      <c r="A39" s="1155"/>
      <c r="B39" s="238"/>
      <c r="C39" s="228"/>
      <c r="D39" s="239" t="s">
        <v>182</v>
      </c>
      <c r="E39" s="228"/>
      <c r="F39" s="240"/>
      <c r="G39" s="1156" t="s">
        <v>492</v>
      </c>
      <c r="H39" s="1157"/>
      <c r="I39" s="1122"/>
    </row>
    <row r="40" spans="1:9" ht="17" customHeight="1">
      <c r="A40" s="1096" t="s">
        <v>2</v>
      </c>
      <c r="B40" s="238" t="s">
        <v>493</v>
      </c>
      <c r="C40" s="228" t="str">
        <f>"# " &amp; VALUE(RIGHT(B40,3)+1)</f>
        <v># 196</v>
      </c>
      <c r="D40" s="228" t="str">
        <f>"# " &amp; VALUE(RIGHT(C40,3)+1)</f>
        <v># 197</v>
      </c>
      <c r="E40" s="228" t="str">
        <f>"# " &amp; VALUE(RIGHT(D40,3)+1)</f>
        <v># 198</v>
      </c>
      <c r="F40" s="228" t="str">
        <f>"# " &amp; VALUE(RIGHT(E40,3)+1)</f>
        <v># 199</v>
      </c>
      <c r="G40" s="1077" t="s">
        <v>279</v>
      </c>
      <c r="H40" s="1158" t="s">
        <v>494</v>
      </c>
      <c r="I40" s="1102" t="s">
        <v>2</v>
      </c>
    </row>
    <row r="41" spans="1:9" ht="17" customHeight="1">
      <c r="A41" s="1159"/>
      <c r="B41" s="241"/>
      <c r="C41" s="227"/>
      <c r="D41" s="227"/>
      <c r="E41" s="227"/>
      <c r="F41" s="227"/>
      <c r="G41" s="303" t="s">
        <v>45</v>
      </c>
      <c r="H41" s="1157" t="s">
        <v>63</v>
      </c>
      <c r="I41" s="1122"/>
    </row>
    <row r="42" spans="1:9" ht="17" customHeight="1" thickBot="1">
      <c r="A42" s="1155"/>
      <c r="B42" s="241"/>
      <c r="C42" s="227"/>
      <c r="D42" s="227"/>
      <c r="E42" s="227"/>
      <c r="F42" s="227"/>
      <c r="G42" s="248" t="s">
        <v>495</v>
      </c>
      <c r="H42" s="1157"/>
      <c r="I42" s="1122"/>
    </row>
    <row r="43" spans="1:9" s="1066" customFormat="1" ht="17" customHeight="1" thickBot="1">
      <c r="A43" s="1162" t="s">
        <v>8</v>
      </c>
      <c r="B43" s="242"/>
      <c r="C43" s="228"/>
      <c r="D43" s="228"/>
      <c r="E43" s="231"/>
      <c r="F43" s="243">
        <v>1405</v>
      </c>
      <c r="G43" s="251" t="s">
        <v>22</v>
      </c>
      <c r="H43" s="1163"/>
      <c r="I43" s="1059" t="s">
        <v>8</v>
      </c>
    </row>
    <row r="44" spans="1:9" ht="17" customHeight="1">
      <c r="A44" s="1136"/>
      <c r="B44" s="1044" t="s">
        <v>17</v>
      </c>
      <c r="C44" s="1084"/>
      <c r="D44" s="1046"/>
      <c r="E44" s="1046"/>
      <c r="F44" s="1046"/>
      <c r="G44" s="1161" t="s">
        <v>17</v>
      </c>
      <c r="H44" s="1046" t="s">
        <v>17</v>
      </c>
      <c r="I44" s="1139"/>
    </row>
    <row r="45" spans="1:9" ht="17" customHeight="1">
      <c r="A45" s="1164" t="s">
        <v>2</v>
      </c>
      <c r="B45" s="1104"/>
      <c r="C45" s="1045"/>
      <c r="D45" s="1165" t="str">
        <f>D85</f>
        <v>珠玉在側 Treasures Around (24 EPI)</v>
      </c>
      <c r="E45" s="1165"/>
      <c r="F45" s="1165"/>
      <c r="G45" s="1077" t="str">
        <f>C71</f>
        <v>怪宿宿 #16</v>
      </c>
      <c r="H45" s="1045" t="str">
        <f>$E$71</f>
        <v>他和她的喵店長 2 # 2</v>
      </c>
      <c r="I45" s="1140" t="s">
        <v>2</v>
      </c>
    </row>
    <row r="46" spans="1:9" ht="17" customHeight="1">
      <c r="A46" s="1166"/>
      <c r="B46" s="1104" t="str">
        <f>"# " &amp; VALUE(RIGHT(B86,2)-1)</f>
        <v># 7</v>
      </c>
      <c r="C46" s="1045" t="str">
        <f>"# " &amp; VALUE(RIGHT(C86,2)-1)</f>
        <v># 8</v>
      </c>
      <c r="D46" s="1045" t="str">
        <f>C86</f>
        <v># 9</v>
      </c>
      <c r="E46" s="1045" t="str">
        <f>D86</f>
        <v># 10</v>
      </c>
      <c r="F46" s="1045" t="str">
        <f>E86</f>
        <v># 11</v>
      </c>
      <c r="G46" s="1161" t="s">
        <v>17</v>
      </c>
      <c r="H46" s="1073" t="s">
        <v>17</v>
      </c>
      <c r="I46" s="1085"/>
    </row>
    <row r="47" spans="1:9" ht="17" customHeight="1">
      <c r="A47" s="1166"/>
      <c r="B47" s="1045"/>
      <c r="G47" s="1167"/>
      <c r="H47" s="1163" t="s">
        <v>496</v>
      </c>
      <c r="I47" s="1085"/>
    </row>
    <row r="48" spans="1:9" s="1066" customFormat="1" ht="17" customHeight="1" thickBot="1">
      <c r="A48" s="1168">
        <v>1500</v>
      </c>
      <c r="B48" s="1050"/>
      <c r="C48" s="1045"/>
      <c r="D48" s="1087"/>
      <c r="E48" s="1087"/>
      <c r="F48" s="1169">
        <v>1505</v>
      </c>
      <c r="G48" s="1170"/>
      <c r="H48" s="1171"/>
      <c r="I48" s="1172">
        <v>1500</v>
      </c>
    </row>
    <row r="49" spans="1:9" ht="17" customHeight="1">
      <c r="A49" s="1173"/>
      <c r="B49" s="1083" t="str">
        <f>B24</f>
        <v>(R)</v>
      </c>
      <c r="C49" s="1043"/>
      <c r="D49" s="1044" t="str">
        <f>D24</f>
        <v>吃貨橫掃港深珠 Operation Gourmet - Hong Kong-Shenzhen-Zhuhai (15 EPI)</v>
      </c>
      <c r="E49" s="1046"/>
      <c r="F49" s="1174"/>
      <c r="G49" s="1147"/>
      <c r="H49" s="1073" t="s">
        <v>17</v>
      </c>
      <c r="I49" s="1175"/>
    </row>
    <row r="50" spans="1:9" ht="17" customHeight="1">
      <c r="A50" s="1176">
        <v>30</v>
      </c>
      <c r="B50" s="1076" t="str">
        <f>B25</f>
        <v># 5</v>
      </c>
      <c r="C50" s="1087" t="str">
        <f>"# " &amp; VALUE(RIGHT(B91,2))</f>
        <v># 6</v>
      </c>
      <c r="D50" s="1087" t="str">
        <f>"# " &amp; VALUE(RIGHT(C50,2)+1)</f>
        <v># 7</v>
      </c>
      <c r="E50" s="1087" t="str">
        <f>"# " &amp; VALUE(RIGHT(D50,2)+1)</f>
        <v># 8</v>
      </c>
      <c r="F50" s="1079" t="str">
        <f>F25</f>
        <v># 9</v>
      </c>
      <c r="G50" s="1177" t="s">
        <v>448</v>
      </c>
      <c r="H50" s="761" t="str">
        <f>G78</f>
        <v>玩轉澳門更多Fun # 1</v>
      </c>
      <c r="I50" s="1140" t="s">
        <v>2</v>
      </c>
    </row>
    <row r="51" spans="1:9" ht="17" customHeight="1">
      <c r="A51" s="1166"/>
      <c r="B51" s="1083" t="s">
        <v>17</v>
      </c>
      <c r="C51" s="1051"/>
      <c r="D51" s="1116" t="s">
        <v>187</v>
      </c>
      <c r="E51" s="1178"/>
      <c r="F51" s="1069" t="s">
        <v>17</v>
      </c>
      <c r="G51" s="1153"/>
      <c r="H51" s="1073" t="s">
        <v>17</v>
      </c>
      <c r="I51" s="1141"/>
    </row>
    <row r="52" spans="1:9" ht="17" customHeight="1">
      <c r="A52" s="1166"/>
      <c r="B52" s="1078" t="str">
        <f>"# " &amp; VALUE(RIGHT(B95,4)-1)</f>
        <v># 3642</v>
      </c>
      <c r="C52" s="1045" t="str">
        <f>B95</f>
        <v># 3643</v>
      </c>
      <c r="D52" s="1087" t="str">
        <f>C95</f>
        <v># 3644</v>
      </c>
      <c r="E52" s="1087" t="str">
        <f>D95</f>
        <v># 3645</v>
      </c>
      <c r="F52" s="1179" t="s">
        <v>497</v>
      </c>
      <c r="G52" s="1170"/>
      <c r="H52" s="1180"/>
      <c r="I52" s="1141"/>
    </row>
    <row r="53" spans="1:9" ht="17" customHeight="1">
      <c r="A53" s="1181"/>
      <c r="B53" s="1083" t="s">
        <v>17</v>
      </c>
      <c r="C53" s="1084"/>
      <c r="D53" s="1084" t="str">
        <f>E22</f>
        <v>Hands Up   Hands Up 2024</v>
      </c>
      <c r="E53" s="1084"/>
      <c r="F53" s="1152"/>
      <c r="G53" s="1147"/>
      <c r="H53" s="1018" t="s">
        <v>498</v>
      </c>
      <c r="I53" s="1182"/>
    </row>
    <row r="54" spans="1:9" s="1066" customFormat="1" ht="17" customHeight="1" thickBot="1">
      <c r="A54" s="1168">
        <v>1600</v>
      </c>
      <c r="B54" s="1078" t="str">
        <f>B23</f>
        <v># 1113</v>
      </c>
      <c r="C54" s="1087" t="str">
        <f>C23</f>
        <v># 1114</v>
      </c>
      <c r="D54" s="1087" t="str">
        <f>"# " &amp; VALUE(RIGHT(C54,4)+1)</f>
        <v># 1115</v>
      </c>
      <c r="E54" s="1045" t="str">
        <f>"# " &amp; VALUE(RIGHT(D54,4)+1)</f>
        <v># 1116</v>
      </c>
      <c r="F54" s="1079" t="str">
        <f>"# " &amp; VALUE(RIGHT(E54,5)+1)</f>
        <v># 1117</v>
      </c>
      <c r="G54" s="1183"/>
      <c r="H54" s="1184"/>
      <c r="I54" s="1185">
        <v>1600</v>
      </c>
    </row>
    <row r="55" spans="1:9" ht="17" customHeight="1">
      <c r="A55" s="1125"/>
      <c r="B55" s="1186" t="s">
        <v>72</v>
      </c>
      <c r="C55" s="1369" t="s">
        <v>564</v>
      </c>
      <c r="D55" s="1371"/>
      <c r="E55" s="1112" t="s">
        <v>280</v>
      </c>
      <c r="F55" s="1161" t="s">
        <v>423</v>
      </c>
      <c r="G55" s="1143" t="s">
        <v>20</v>
      </c>
      <c r="H55" s="1187" t="s">
        <v>20</v>
      </c>
      <c r="I55" s="1074"/>
    </row>
    <row r="56" spans="1:9" ht="17" customHeight="1">
      <c r="A56" s="1166"/>
      <c r="B56" s="1188" t="s">
        <v>71</v>
      </c>
      <c r="C56" s="1368" t="s">
        <v>563</v>
      </c>
      <c r="D56" s="1367"/>
      <c r="E56" s="1071" t="s">
        <v>269</v>
      </c>
      <c r="F56" s="1072" t="s">
        <v>407</v>
      </c>
      <c r="G56" s="1170" t="s">
        <v>451</v>
      </c>
      <c r="H56" s="1190" t="str">
        <f>G84</f>
        <v>百年一金庸</v>
      </c>
      <c r="I56" s="1085"/>
    </row>
    <row r="57" spans="1:9" ht="17" customHeight="1">
      <c r="A57" s="1176">
        <v>30</v>
      </c>
      <c r="B57" s="1076" t="s">
        <v>99</v>
      </c>
      <c r="C57" s="1366" t="s">
        <v>374</v>
      </c>
      <c r="D57" s="1365" t="s">
        <v>399</v>
      </c>
      <c r="E57" s="1078" t="s">
        <v>272</v>
      </c>
      <c r="F57" s="1077" t="str">
        <f>"# " &amp; VALUE(RIGHT(E57,2)+1)</f>
        <v># 3</v>
      </c>
      <c r="G57" s="1077"/>
      <c r="H57" s="1191"/>
      <c r="I57" s="1081">
        <v>30</v>
      </c>
    </row>
    <row r="58" spans="1:9" ht="17" customHeight="1">
      <c r="A58" s="1166"/>
      <c r="B58" s="1192" t="s">
        <v>20</v>
      </c>
      <c r="C58" s="1051" t="s">
        <v>192</v>
      </c>
      <c r="D58" s="1126"/>
      <c r="E58" s="1069" t="s">
        <v>17</v>
      </c>
      <c r="F58" s="1121" t="s">
        <v>17</v>
      </c>
      <c r="G58" s="1143" t="s">
        <v>20</v>
      </c>
      <c r="H58" s="1187" t="s">
        <v>20</v>
      </c>
      <c r="I58" s="1085"/>
    </row>
    <row r="59" spans="1:9" s="1066" customFormat="1" ht="17" customHeight="1" thickBot="1">
      <c r="A59" s="1168">
        <v>1700</v>
      </c>
      <c r="B59" s="1193" t="s">
        <v>490</v>
      </c>
      <c r="C59" s="1194" t="s">
        <v>270</v>
      </c>
      <c r="D59" s="1087" t="str">
        <f>"# " &amp; VALUE(RIGHT(C59,2)+1)</f>
        <v># 16</v>
      </c>
      <c r="E59" s="1195" t="str">
        <f>C71</f>
        <v>怪宿宿 #16</v>
      </c>
      <c r="F59" s="1078" t="str">
        <f>E71</f>
        <v>他和她的喵店長 2 # 2</v>
      </c>
      <c r="G59" s="1077" t="s">
        <v>453</v>
      </c>
      <c r="H59" s="1196" t="str">
        <f>G87</f>
        <v>醫度講 #4</v>
      </c>
      <c r="I59" s="1185">
        <v>1700</v>
      </c>
    </row>
    <row r="60" spans="1:9" ht="17" customHeight="1">
      <c r="A60" s="1067"/>
      <c r="B60" s="244" t="s">
        <v>426</v>
      </c>
      <c r="C60" s="245" t="s">
        <v>427</v>
      </c>
      <c r="D60" s="246" t="s">
        <v>51</v>
      </c>
      <c r="E60" s="246" t="s">
        <v>53</v>
      </c>
      <c r="F60" s="234"/>
      <c r="G60" s="1143" t="s">
        <v>20</v>
      </c>
      <c r="H60" s="1198" t="s">
        <v>20</v>
      </c>
      <c r="I60" s="1074"/>
    </row>
    <row r="61" spans="1:9" ht="17" customHeight="1">
      <c r="A61" s="1089"/>
      <c r="B61" s="247" t="s">
        <v>428</v>
      </c>
      <c r="C61" s="248" t="s">
        <v>499</v>
      </c>
      <c r="D61" s="249" t="s">
        <v>195</v>
      </c>
      <c r="E61" s="1317" t="s">
        <v>430</v>
      </c>
      <c r="F61" s="1318"/>
      <c r="G61" s="1156" t="str">
        <f>G39</f>
        <v>思家大戰 # 44</v>
      </c>
      <c r="H61" s="1199" t="str">
        <f>G90</f>
        <v>尋醉蘇格蘭 #1</v>
      </c>
      <c r="I61" s="1085"/>
    </row>
    <row r="62" spans="1:9" ht="17" customHeight="1">
      <c r="A62" s="1075">
        <v>30</v>
      </c>
      <c r="B62" s="242" t="s">
        <v>272</v>
      </c>
      <c r="C62" s="251" t="s">
        <v>431</v>
      </c>
      <c r="D62" s="251" t="s">
        <v>270</v>
      </c>
      <c r="E62" s="230" t="s">
        <v>500</v>
      </c>
      <c r="F62" s="252" t="str">
        <f>"# " &amp; VALUE(RIGHT(E62,2)+1)</f>
        <v># 30</v>
      </c>
      <c r="G62" s="1200"/>
      <c r="H62" s="1124"/>
      <c r="I62" s="1081">
        <v>30</v>
      </c>
    </row>
    <row r="63" spans="1:9" ht="17" customHeight="1">
      <c r="A63" s="1082"/>
      <c r="B63" s="1112" t="s">
        <v>98</v>
      </c>
      <c r="C63" s="1112"/>
      <c r="D63" s="1046"/>
      <c r="E63" s="1046"/>
      <c r="F63" s="1046"/>
      <c r="G63" s="1143" t="s">
        <v>20</v>
      </c>
      <c r="H63" s="1201" t="s">
        <v>54</v>
      </c>
      <c r="I63" s="1085"/>
    </row>
    <row r="64" spans="1:9" ht="17" customHeight="1">
      <c r="A64" s="1089"/>
      <c r="B64" s="1044"/>
      <c r="C64" s="1044"/>
      <c r="D64" s="1045" t="s">
        <v>200</v>
      </c>
      <c r="E64" s="1100"/>
      <c r="F64" s="1044"/>
      <c r="G64" s="1202" t="str">
        <f>G42</f>
        <v>周六聊Teen谷 # 39</v>
      </c>
      <c r="H64" s="1149" t="s">
        <v>501</v>
      </c>
      <c r="I64" s="1085"/>
    </row>
    <row r="65" spans="1:9" s="1066" customFormat="1" ht="17" customHeight="1" thickBot="1">
      <c r="A65" s="1203">
        <v>1800</v>
      </c>
      <c r="B65" s="1045" t="s">
        <v>502</v>
      </c>
      <c r="C65" s="1045" t="str">
        <f>"# " &amp; VALUE(RIGHT(B65,2)+1)</f>
        <v># 37</v>
      </c>
      <c r="D65" s="1045" t="str">
        <f>"# " &amp; VALUE(RIGHT(C65,2)+1)</f>
        <v># 38</v>
      </c>
      <c r="E65" s="1045" t="str">
        <f>"# " &amp; VALUE(RIGHT(D65,2)+1)</f>
        <v># 39</v>
      </c>
      <c r="F65" s="1045" t="str">
        <f>"# " &amp; VALUE(RIGHT(E65,2)+1)</f>
        <v># 40</v>
      </c>
      <c r="G65" s="1077"/>
      <c r="H65" s="1101" t="s">
        <v>38</v>
      </c>
      <c r="I65" s="1185">
        <v>1800</v>
      </c>
    </row>
    <row r="66" spans="1:9" ht="17" customHeight="1">
      <c r="A66" s="1089"/>
      <c r="B66" s="1086"/>
      <c r="C66" s="1045"/>
      <c r="D66" s="1045"/>
      <c r="E66" s="1045"/>
      <c r="F66" s="1045"/>
      <c r="G66" s="1112" t="s">
        <v>202</v>
      </c>
      <c r="H66" s="1204"/>
      <c r="I66" s="1085"/>
    </row>
    <row r="67" spans="1:9" ht="17" customHeight="1" thickBot="1">
      <c r="A67" s="1075">
        <v>30</v>
      </c>
      <c r="B67" s="1205"/>
      <c r="C67" s="1206"/>
      <c r="D67" s="1206"/>
      <c r="E67" s="1206"/>
      <c r="F67" s="1206"/>
      <c r="G67" s="1207" t="s">
        <v>179</v>
      </c>
      <c r="H67" s="1208" t="s">
        <v>282</v>
      </c>
      <c r="I67" s="1081">
        <v>30</v>
      </c>
    </row>
    <row r="68" spans="1:9" ht="17" customHeight="1">
      <c r="A68" s="1089"/>
      <c r="B68" s="1335" t="s">
        <v>203</v>
      </c>
      <c r="C68" s="1324"/>
      <c r="D68" s="1324"/>
      <c r="E68" s="1324"/>
      <c r="F68" s="1325"/>
      <c r="G68" s="1335" t="s">
        <v>204</v>
      </c>
      <c r="H68" s="1336"/>
      <c r="I68" s="1085"/>
    </row>
    <row r="69" spans="1:9" s="1066" customFormat="1" ht="12.65" customHeight="1" thickBot="1">
      <c r="A69" s="1203">
        <v>1900</v>
      </c>
      <c r="B69" s="253"/>
      <c r="C69" s="254"/>
      <c r="D69" s="254"/>
      <c r="E69" s="254"/>
      <c r="F69" s="223">
        <v>1905</v>
      </c>
      <c r="G69" s="253"/>
      <c r="H69" s="254"/>
      <c r="I69" s="1185">
        <v>1900</v>
      </c>
    </row>
    <row r="70" spans="1:9" s="1066" customFormat="1" ht="17" customHeight="1">
      <c r="A70" s="1209"/>
      <c r="B70" s="255" t="s">
        <v>57</v>
      </c>
      <c r="C70" s="1040" t="s">
        <v>152</v>
      </c>
      <c r="D70" s="1295" t="s">
        <v>553</v>
      </c>
      <c r="E70" s="1033" t="s">
        <v>436</v>
      </c>
      <c r="F70" s="257" t="s">
        <v>42</v>
      </c>
      <c r="G70" s="255" t="s">
        <v>55</v>
      </c>
      <c r="H70" s="1288" t="s">
        <v>503</v>
      </c>
      <c r="I70" s="1175"/>
    </row>
    <row r="71" spans="1:9" s="1066" customFormat="1" ht="17" customHeight="1">
      <c r="A71" s="1212"/>
      <c r="B71" s="248" t="s">
        <v>504</v>
      </c>
      <c r="C71" s="1035" t="s">
        <v>505</v>
      </c>
      <c r="D71" s="1359" t="s">
        <v>554</v>
      </c>
      <c r="E71" s="987" t="s">
        <v>506</v>
      </c>
      <c r="F71" s="260" t="s">
        <v>507</v>
      </c>
      <c r="G71" s="248" t="s">
        <v>508</v>
      </c>
      <c r="H71" s="1289" t="s">
        <v>550</v>
      </c>
      <c r="I71" s="1172"/>
    </row>
    <row r="72" spans="1:9" s="1066" customFormat="1" ht="17" customHeight="1">
      <c r="A72" s="1089">
        <v>30</v>
      </c>
      <c r="B72" s="251" t="s">
        <v>56</v>
      </c>
      <c r="C72" s="1015" t="s">
        <v>153</v>
      </c>
      <c r="D72" s="1359"/>
      <c r="E72" s="1039" t="s">
        <v>443</v>
      </c>
      <c r="F72" s="251" t="s">
        <v>21</v>
      </c>
      <c r="G72" s="264" t="s">
        <v>37</v>
      </c>
      <c r="H72" s="1287" t="s">
        <v>509</v>
      </c>
      <c r="I72" s="1085">
        <v>30</v>
      </c>
    </row>
    <row r="73" spans="1:9" ht="17" customHeight="1">
      <c r="A73" s="1214"/>
      <c r="B73" s="266" t="s">
        <v>43</v>
      </c>
      <c r="C73" s="227"/>
      <c r="D73" s="1359"/>
      <c r="E73" s="239" t="s">
        <v>212</v>
      </c>
      <c r="F73" s="227"/>
      <c r="G73" s="227"/>
      <c r="H73" s="267" t="s">
        <v>510</v>
      </c>
      <c r="I73" s="1215"/>
    </row>
    <row r="74" spans="1:9" s="1066" customFormat="1" ht="17" customHeight="1" thickBot="1">
      <c r="A74" s="1212">
        <v>2000</v>
      </c>
      <c r="B74" s="228" t="s">
        <v>511</v>
      </c>
      <c r="C74" s="228" t="str">
        <f t="shared" ref="C74:G74" si="8">"# " &amp; VALUE(RIGHT(B74,4)+1)</f>
        <v># 267</v>
      </c>
      <c r="D74" s="1364" t="s">
        <v>565</v>
      </c>
      <c r="E74" s="231" t="str">
        <f>"# " &amp; VALUE(RIGHT(C74,4)+1)</f>
        <v># 268</v>
      </c>
      <c r="F74" s="231" t="str">
        <f t="shared" si="8"/>
        <v># 269</v>
      </c>
      <c r="G74" s="231" t="str">
        <f t="shared" si="8"/>
        <v># 270</v>
      </c>
      <c r="H74" s="268" t="s">
        <v>77</v>
      </c>
      <c r="I74" s="1185">
        <v>2000</v>
      </c>
    </row>
    <row r="75" spans="1:9" s="1066" customFormat="1" ht="17" customHeight="1">
      <c r="A75" s="1173"/>
      <c r="B75" s="266" t="s">
        <v>87</v>
      </c>
      <c r="C75" s="1014" t="s">
        <v>23</v>
      </c>
      <c r="D75" s="1364"/>
      <c r="E75" s="270" t="s">
        <v>214</v>
      </c>
      <c r="F75" s="236"/>
      <c r="G75" s="1305" t="s">
        <v>557</v>
      </c>
      <c r="H75" s="270" t="s">
        <v>214</v>
      </c>
      <c r="I75" s="1175"/>
    </row>
    <row r="76" spans="1:9" ht="17" customHeight="1">
      <c r="A76" s="1166">
        <v>30</v>
      </c>
      <c r="B76" s="228" t="s">
        <v>512</v>
      </c>
      <c r="C76" s="284"/>
      <c r="D76" s="1363"/>
      <c r="E76" s="231" t="str">
        <f>"# " &amp; VALUE(RIGHT(B76,4)+1)</f>
        <v># 2388</v>
      </c>
      <c r="F76" s="231" t="s">
        <v>513</v>
      </c>
      <c r="G76" s="1304" t="s">
        <v>393</v>
      </c>
      <c r="H76" s="311" t="s">
        <v>514</v>
      </c>
      <c r="I76" s="1081">
        <v>30</v>
      </c>
    </row>
    <row r="77" spans="1:9" ht="17" customHeight="1">
      <c r="A77" s="1181"/>
      <c r="B77" s="266" t="s">
        <v>515</v>
      </c>
      <c r="C77" s="304" t="s">
        <v>468</v>
      </c>
      <c r="D77" s="227" t="s">
        <v>23</v>
      </c>
      <c r="E77" s="235"/>
      <c r="F77" s="235"/>
      <c r="G77" s="1370" t="s">
        <v>229</v>
      </c>
      <c r="H77" s="1013" t="s">
        <v>516</v>
      </c>
      <c r="I77" s="1182"/>
    </row>
    <row r="78" spans="1:9" ht="17" customHeight="1" thickBot="1">
      <c r="A78" s="1166"/>
      <c r="B78" s="234"/>
      <c r="C78" s="295" t="s">
        <v>198</v>
      </c>
      <c r="D78" s="228"/>
      <c r="E78" s="228"/>
      <c r="F78" s="228"/>
      <c r="G78" s="1372" t="s">
        <v>566</v>
      </c>
      <c r="H78" s="272"/>
      <c r="I78" s="1085"/>
    </row>
    <row r="79" spans="1:9" s="1066" customFormat="1" ht="17" customHeight="1" thickBot="1">
      <c r="A79" s="1218">
        <v>2100</v>
      </c>
      <c r="B79" s="275" t="s">
        <v>518</v>
      </c>
      <c r="C79" s="1012">
        <v>2055</v>
      </c>
      <c r="D79" s="1355" t="s">
        <v>468</v>
      </c>
      <c r="E79" s="1356"/>
      <c r="F79" s="1357"/>
      <c r="G79" s="1361" t="s">
        <v>567</v>
      </c>
      <c r="H79" s="273"/>
      <c r="I79" s="1185">
        <v>2100</v>
      </c>
    </row>
    <row r="80" spans="1:9" s="1066" customFormat="1" ht="17" customHeight="1">
      <c r="A80" s="1173"/>
      <c r="B80" s="228" t="s">
        <v>112</v>
      </c>
      <c r="C80" s="1309" t="s">
        <v>553</v>
      </c>
      <c r="D80" s="228" t="str">
        <f>"# " &amp; VALUE(RIGHT(C78,2)+1)</f>
        <v># 13</v>
      </c>
      <c r="E80" s="228" t="str">
        <f>"# " &amp; VALUE(RIGHT(D80,2)+1)</f>
        <v># 14</v>
      </c>
      <c r="F80" s="228" t="str">
        <f>"# " &amp; VALUE(RIGHT(E80,2)+1)</f>
        <v># 15</v>
      </c>
      <c r="G80" s="1309" t="s">
        <v>560</v>
      </c>
      <c r="H80" s="274" t="s">
        <v>519</v>
      </c>
      <c r="I80" s="1175"/>
    </row>
    <row r="81" spans="1:9" s="1066" customFormat="1" ht="17" customHeight="1">
      <c r="A81" s="1219"/>
      <c r="B81" s="238"/>
      <c r="C81" s="1310" t="s">
        <v>555</v>
      </c>
      <c r="D81" s="275"/>
      <c r="E81" s="228"/>
      <c r="F81" s="228"/>
      <c r="G81" s="1294" t="s">
        <v>520</v>
      </c>
      <c r="H81" s="276" t="s">
        <v>521</v>
      </c>
      <c r="I81" s="1172"/>
    </row>
    <row r="82" spans="1:9" ht="17" customHeight="1">
      <c r="A82" s="1176">
        <v>30</v>
      </c>
      <c r="B82" s="242"/>
      <c r="C82" s="1308" t="s">
        <v>556</v>
      </c>
      <c r="D82" s="1362">
        <v>2135</v>
      </c>
      <c r="E82" s="231"/>
      <c r="F82" s="231"/>
      <c r="G82" s="1311" t="s">
        <v>561</v>
      </c>
      <c r="H82" s="277"/>
      <c r="I82" s="1081">
        <v>30</v>
      </c>
    </row>
    <row r="83" spans="1:9" ht="17" customHeight="1">
      <c r="A83" s="1166"/>
      <c r="B83" s="266" t="s">
        <v>449</v>
      </c>
      <c r="C83" s="266"/>
      <c r="D83" s="236" t="s">
        <v>23</v>
      </c>
      <c r="E83" s="235"/>
      <c r="F83" s="235"/>
      <c r="G83" s="1370" t="s">
        <v>229</v>
      </c>
      <c r="H83" s="277"/>
      <c r="I83" s="1085"/>
    </row>
    <row r="84" spans="1:9" ht="17" customHeight="1">
      <c r="A84" s="1166"/>
      <c r="B84" s="234"/>
      <c r="C84" s="234"/>
      <c r="D84" s="228"/>
      <c r="E84" s="228"/>
      <c r="F84" s="228"/>
      <c r="G84" s="1372" t="s">
        <v>558</v>
      </c>
      <c r="H84" s="278"/>
      <c r="I84" s="1085"/>
    </row>
    <row r="85" spans="1:9" s="1066" customFormat="1" ht="17" customHeight="1" thickBot="1">
      <c r="A85" s="1168">
        <v>2200</v>
      </c>
      <c r="B85" s="228"/>
      <c r="C85" s="984"/>
      <c r="D85" s="760" t="s">
        <v>450</v>
      </c>
      <c r="E85" s="228"/>
      <c r="F85" s="228"/>
      <c r="G85" s="1361" t="s">
        <v>559</v>
      </c>
      <c r="H85" s="280"/>
      <c r="I85" s="1185">
        <v>2200</v>
      </c>
    </row>
    <row r="86" spans="1:9" s="1066" customFormat="1" ht="17" customHeight="1">
      <c r="A86" s="1219"/>
      <c r="B86" s="228" t="s">
        <v>425</v>
      </c>
      <c r="C86" s="228" t="str">
        <f>"# " &amp; VALUE(RIGHT(B86,2)+1)</f>
        <v># 9</v>
      </c>
      <c r="D86" s="228" t="str">
        <f>"# " &amp; VALUE(RIGHT(C86,2)+1)</f>
        <v># 10</v>
      </c>
      <c r="E86" s="228" t="str">
        <f>"# " &amp; VALUE(RIGHT(D86,2)+1)</f>
        <v># 11</v>
      </c>
      <c r="F86" s="228" t="str">
        <f>"# " &amp; VALUE(RIGHT(E86,2)+1)</f>
        <v># 12</v>
      </c>
      <c r="G86" s="256" t="s">
        <v>522</v>
      </c>
      <c r="H86" s="1281" t="s">
        <v>551</v>
      </c>
      <c r="I86" s="1175"/>
    </row>
    <row r="87" spans="1:9" s="1066" customFormat="1" ht="17" customHeight="1">
      <c r="A87" s="1219"/>
      <c r="B87" s="238"/>
      <c r="C87" s="228"/>
      <c r="D87" s="275"/>
      <c r="E87" s="228"/>
      <c r="F87" s="228"/>
      <c r="G87" s="312" t="s">
        <v>523</v>
      </c>
      <c r="H87" s="1280" t="s">
        <v>524</v>
      </c>
      <c r="I87" s="1172"/>
    </row>
    <row r="88" spans="1:9" ht="17" customHeight="1">
      <c r="A88" s="1176">
        <v>30</v>
      </c>
      <c r="B88" s="242"/>
      <c r="C88" s="231"/>
      <c r="D88" s="1362">
        <v>2235</v>
      </c>
      <c r="E88" s="231"/>
      <c r="F88" s="767">
        <v>2230</v>
      </c>
      <c r="G88" s="279" t="s">
        <v>159</v>
      </c>
      <c r="H88" s="1279" t="s">
        <v>525</v>
      </c>
      <c r="I88" s="1081">
        <v>30</v>
      </c>
    </row>
    <row r="89" spans="1:9" ht="17" customHeight="1">
      <c r="A89" s="1181"/>
      <c r="B89" s="234" t="s">
        <v>113</v>
      </c>
      <c r="C89" s="227"/>
      <c r="D89" s="227"/>
      <c r="E89" s="227"/>
      <c r="F89" s="227"/>
      <c r="G89" s="256" t="s">
        <v>526</v>
      </c>
      <c r="H89" s="282" t="s">
        <v>91</v>
      </c>
      <c r="I89" s="1085"/>
    </row>
    <row r="90" spans="1:9" ht="17" customHeight="1">
      <c r="A90" s="1166"/>
      <c r="B90" s="283"/>
      <c r="C90" s="239"/>
      <c r="D90" s="239" t="s">
        <v>452</v>
      </c>
      <c r="E90" s="283"/>
      <c r="F90" s="283"/>
      <c r="G90" s="259" t="s">
        <v>527</v>
      </c>
      <c r="H90" s="284"/>
      <c r="I90" s="1085"/>
    </row>
    <row r="91" spans="1:9" ht="17" customHeight="1">
      <c r="A91" s="1166"/>
      <c r="B91" s="228" t="s">
        <v>190</v>
      </c>
      <c r="C91" s="228" t="str">
        <f>"# " &amp; VALUE(RIGHT(B91,2)+1)</f>
        <v># 7</v>
      </c>
      <c r="D91" s="228" t="str">
        <f>"# " &amp; VALUE(RIGHT(C91,2)+1)</f>
        <v># 8</v>
      </c>
      <c r="E91" s="228" t="str">
        <f>"# " &amp; VALUE(RIGHT(D91,2)+1)</f>
        <v># 9</v>
      </c>
      <c r="F91" s="228" t="str">
        <f>"# " &amp; VALUE(RIGHT(E91,2)+1)</f>
        <v># 10</v>
      </c>
      <c r="G91" s="1011" t="s">
        <v>528</v>
      </c>
      <c r="H91" s="284"/>
      <c r="I91" s="1085"/>
    </row>
    <row r="92" spans="1:9" ht="17" customHeight="1" thickBot="1">
      <c r="A92" s="1168">
        <v>2300</v>
      </c>
      <c r="B92" s="231"/>
      <c r="C92" s="231"/>
      <c r="D92" s="285"/>
      <c r="E92" s="285"/>
      <c r="F92" s="285">
        <v>2305</v>
      </c>
      <c r="G92" s="286"/>
      <c r="H92" s="284" t="s">
        <v>529</v>
      </c>
      <c r="I92" s="1185">
        <v>2300</v>
      </c>
    </row>
    <row r="93" spans="1:9" s="1066" customFormat="1" ht="17" customHeight="1">
      <c r="A93" s="1220"/>
      <c r="B93" s="233" t="s">
        <v>79</v>
      </c>
      <c r="C93" s="984"/>
      <c r="D93" s="228"/>
      <c r="E93" s="287"/>
      <c r="F93" s="288">
        <v>800632426</v>
      </c>
      <c r="G93" s="289" t="s">
        <v>103</v>
      </c>
      <c r="H93" s="284" t="s">
        <v>92</v>
      </c>
      <c r="I93" s="1175"/>
    </row>
    <row r="94" spans="1:9" s="1066" customFormat="1" ht="17" customHeight="1">
      <c r="A94" s="1220"/>
      <c r="B94" s="238"/>
      <c r="C94" s="239" t="s">
        <v>187</v>
      </c>
      <c r="D94" s="290"/>
      <c r="E94" s="291" t="s">
        <v>156</v>
      </c>
      <c r="F94" s="239" t="s">
        <v>187</v>
      </c>
      <c r="G94" s="248" t="s">
        <v>530</v>
      </c>
      <c r="H94" s="292"/>
      <c r="I94" s="1172"/>
    </row>
    <row r="95" spans="1:9" s="1066" customFormat="1" ht="17" customHeight="1" thickBot="1">
      <c r="A95" s="1221">
        <v>2315</v>
      </c>
      <c r="B95" s="238" t="s">
        <v>531</v>
      </c>
      <c r="C95" s="228" t="str">
        <f>"# " &amp; VALUE(RIGHT(B95,4)+1)</f>
        <v># 3644</v>
      </c>
      <c r="D95" s="228" t="str">
        <f>"# " &amp; VALUE(RIGHT(C95,4)+1)</f>
        <v># 3645</v>
      </c>
      <c r="E95" s="293"/>
      <c r="F95" s="294" t="s">
        <v>532</v>
      </c>
      <c r="G95" s="295" t="s">
        <v>102</v>
      </c>
      <c r="H95" s="296">
        <v>2315</v>
      </c>
      <c r="I95" s="1222">
        <v>2315</v>
      </c>
    </row>
    <row r="96" spans="1:9" ht="17" customHeight="1" thickBot="1">
      <c r="A96" s="1075">
        <v>30</v>
      </c>
      <c r="B96" s="297"/>
      <c r="C96" s="298"/>
      <c r="D96" s="298"/>
      <c r="E96" s="299" t="s">
        <v>157</v>
      </c>
      <c r="F96" s="298"/>
      <c r="G96" s="1338" t="s">
        <v>33</v>
      </c>
      <c r="H96" s="1339"/>
      <c r="I96" s="1223">
        <v>30</v>
      </c>
    </row>
    <row r="97" spans="1:9" ht="17" customHeight="1">
      <c r="A97" s="1082"/>
      <c r="B97" s="238"/>
      <c r="C97" s="218"/>
      <c r="D97" s="218" t="s">
        <v>33</v>
      </c>
      <c r="E97" s="1161" t="s">
        <v>17</v>
      </c>
      <c r="F97" s="988"/>
      <c r="G97" s="303" t="s">
        <v>104</v>
      </c>
      <c r="H97" s="1224" t="s">
        <v>20</v>
      </c>
      <c r="I97" s="1085"/>
    </row>
    <row r="98" spans="1:9" ht="17" customHeight="1">
      <c r="A98" s="1089"/>
      <c r="B98" s="238"/>
      <c r="C98" s="227"/>
      <c r="D98" s="227"/>
      <c r="E98" s="1156" t="str">
        <f>E71</f>
        <v>他和她的喵店長 2 # 2</v>
      </c>
      <c r="F98" s="229"/>
      <c r="G98" s="304" t="s">
        <v>533</v>
      </c>
      <c r="H98" s="1225" t="s">
        <v>534</v>
      </c>
      <c r="I98" s="1085"/>
    </row>
    <row r="99" spans="1:9" ht="17" customHeight="1" thickBot="1">
      <c r="A99" s="1089"/>
      <c r="B99" s="238"/>
      <c r="C99" s="227"/>
      <c r="D99" s="227"/>
      <c r="E99" s="1147"/>
      <c r="F99" s="984">
        <v>2350</v>
      </c>
      <c r="G99" s="295" t="s">
        <v>105</v>
      </c>
      <c r="H99" s="1101"/>
      <c r="I99" s="1085"/>
    </row>
    <row r="100" spans="1:9" s="1066" customFormat="1" ht="17" customHeight="1" thickBot="1">
      <c r="A100" s="1056" t="s">
        <v>9</v>
      </c>
      <c r="B100" s="986"/>
      <c r="C100" s="301"/>
      <c r="D100" s="301" t="s">
        <v>81</v>
      </c>
      <c r="E100" s="1077"/>
      <c r="F100" s="302"/>
      <c r="G100" s="251"/>
      <c r="H100" s="1124"/>
      <c r="I100" s="1088" t="s">
        <v>9</v>
      </c>
    </row>
    <row r="101" spans="1:9" ht="17" customHeight="1">
      <c r="A101" s="1067"/>
      <c r="B101" s="1226" t="s">
        <v>17</v>
      </c>
      <c r="C101" s="1210" t="s">
        <v>17</v>
      </c>
      <c r="D101" s="1210" t="s">
        <v>17</v>
      </c>
      <c r="E101" s="1069" t="s">
        <v>17</v>
      </c>
      <c r="F101" s="1093" t="s">
        <v>17</v>
      </c>
      <c r="G101" s="1211" t="s">
        <v>34</v>
      </c>
      <c r="H101" s="1224" t="s">
        <v>20</v>
      </c>
      <c r="I101" s="1074"/>
    </row>
    <row r="102" spans="1:9" ht="17" customHeight="1">
      <c r="A102" s="1089"/>
      <c r="B102" s="1086" t="str">
        <f>$B$27</f>
        <v>新聞掏寶  # 217</v>
      </c>
      <c r="C102" s="1147" t="str">
        <f>C61</f>
        <v>約埋班Friend去旅行 # 2</v>
      </c>
      <c r="D102" s="1069" t="str">
        <f>D61</f>
        <v>這㇐站阿拉伯 Arabian Days &amp; Nights (20 EPI)</v>
      </c>
      <c r="E102" s="1327" t="str">
        <f>E61</f>
        <v xml:space="preserve">關注關注組 Eyes On Concern Groups </v>
      </c>
      <c r="F102" s="1337"/>
      <c r="G102" s="1156" t="str">
        <f>G42</f>
        <v>周六聊Teen谷 # 39</v>
      </c>
      <c r="H102" s="1227" t="str">
        <f>H71</f>
        <v>國慶75周年 # 3</v>
      </c>
      <c r="I102" s="1085"/>
    </row>
    <row r="103" spans="1:9" ht="17" customHeight="1">
      <c r="A103" s="1075">
        <v>30</v>
      </c>
      <c r="B103" s="1228"/>
      <c r="C103" s="1153"/>
      <c r="D103" s="1147" t="str">
        <f>D62</f>
        <v># 15</v>
      </c>
      <c r="E103" s="1147" t="str">
        <f>E62</f>
        <v># 29</v>
      </c>
      <c r="F103" s="1045" t="str">
        <f>F62</f>
        <v># 30</v>
      </c>
      <c r="G103" s="1153"/>
      <c r="H103" s="1227"/>
      <c r="I103" s="1081">
        <v>30</v>
      </c>
    </row>
    <row r="104" spans="1:9" ht="17" customHeight="1">
      <c r="A104" s="1089"/>
      <c r="B104" s="1083" t="s">
        <v>17</v>
      </c>
      <c r="C104" s="1043"/>
      <c r="D104" s="1046"/>
      <c r="E104" s="1046"/>
      <c r="F104" s="1046"/>
      <c r="G104" s="1229" t="s">
        <v>34</v>
      </c>
      <c r="H104" s="1187"/>
      <c r="I104" s="1138"/>
    </row>
    <row r="105" spans="1:9" s="1066" customFormat="1" ht="17" customHeight="1" thickBot="1">
      <c r="A105" s="1056" t="s">
        <v>10</v>
      </c>
      <c r="B105" s="1045"/>
      <c r="C105" s="1042"/>
      <c r="D105" s="1047" t="s">
        <v>450</v>
      </c>
      <c r="E105" s="1045"/>
      <c r="F105" s="1045"/>
      <c r="G105" s="1345" t="s">
        <v>170</v>
      </c>
      <c r="H105" s="1346"/>
      <c r="I105" s="1150" t="s">
        <v>10</v>
      </c>
    </row>
    <row r="106" spans="1:9" ht="17" customHeight="1">
      <c r="A106" s="1151"/>
      <c r="B106" s="1045" t="s">
        <v>425</v>
      </c>
      <c r="C106" s="1045" t="str">
        <f>"# " &amp; VALUE(RIGHT(B106,2)+1)</f>
        <v># 9</v>
      </c>
      <c r="D106" s="1045" t="str">
        <f>"# " &amp; VALUE(RIGHT(C106,2)+1)</f>
        <v># 10</v>
      </c>
      <c r="E106" s="1045" t="str">
        <f>"# " &amp; VALUE(RIGHT(D106,2)+1)</f>
        <v># 11</v>
      </c>
      <c r="F106" s="1045" t="str">
        <f>"# " &amp; VALUE(RIGHT(E106,2)+1)</f>
        <v># 12</v>
      </c>
      <c r="G106" s="1104" t="str">
        <f>G16</f>
        <v># 6</v>
      </c>
      <c r="H106" s="1105" t="str">
        <f>H16</f>
        <v># 7</v>
      </c>
      <c r="I106" s="1139"/>
    </row>
    <row r="107" spans="1:9" ht="17" customHeight="1">
      <c r="A107" s="1230">
        <v>30</v>
      </c>
      <c r="B107" s="1076"/>
      <c r="C107" s="1087"/>
      <c r="D107" s="1087"/>
      <c r="E107" s="1087"/>
      <c r="F107" s="1087"/>
      <c r="G107" s="1078"/>
      <c r="H107" s="1124"/>
      <c r="I107" s="1140">
        <v>30</v>
      </c>
    </row>
    <row r="108" spans="1:9" ht="17" customHeight="1">
      <c r="A108" s="1159"/>
      <c r="B108" s="1083" t="s">
        <v>17</v>
      </c>
      <c r="C108" s="1051"/>
      <c r="D108" s="1045"/>
      <c r="E108" s="1045"/>
      <c r="F108" s="1045"/>
      <c r="G108" s="1312" t="s">
        <v>232</v>
      </c>
      <c r="H108" s="1231" t="s">
        <v>34</v>
      </c>
      <c r="I108" s="1232"/>
    </row>
    <row r="109" spans="1:9" s="1066" customFormat="1" ht="17" customHeight="1" thickBot="1">
      <c r="A109" s="1056" t="s">
        <v>11</v>
      </c>
      <c r="B109" s="1086"/>
      <c r="C109" s="1042"/>
      <c r="D109" s="1045" t="str">
        <f>$D$79</f>
        <v>企業強人 Big Biz Duel (25 EPI)</v>
      </c>
      <c r="E109" s="1045"/>
      <c r="F109" s="1045"/>
      <c r="G109" s="1313" t="s">
        <v>229</v>
      </c>
      <c r="H109" s="1233"/>
      <c r="I109" s="1088" t="s">
        <v>11</v>
      </c>
    </row>
    <row r="110" spans="1:9" ht="17" customHeight="1">
      <c r="A110" s="1151"/>
      <c r="B110" s="1086" t="str">
        <f>$B$80</f>
        <v># 11</v>
      </c>
      <c r="C110" s="1045" t="str">
        <f>"# " &amp; VALUE(RIGHT(B110,2)+1)</f>
        <v># 12</v>
      </c>
      <c r="D110" s="1045" t="str">
        <f>"# " &amp; VALUE(RIGHT(C110,2)+1)</f>
        <v># 13</v>
      </c>
      <c r="E110" s="1045" t="str">
        <f>"# " &amp; VALUE(RIGHT(D110,2)+1)</f>
        <v># 14</v>
      </c>
      <c r="F110" s="1045" t="str">
        <f>"# " &amp; VALUE(RIGHT(E110,2)+1)</f>
        <v># 15</v>
      </c>
      <c r="G110" s="1211" t="s">
        <v>34</v>
      </c>
      <c r="H110" s="1358" t="str">
        <f>H80</f>
        <v>中年好聲音3之大灣區新馬PK戰 # 5</v>
      </c>
      <c r="I110" s="1139"/>
    </row>
    <row r="111" spans="1:9" ht="17" customHeight="1">
      <c r="A111" s="1155">
        <v>30</v>
      </c>
      <c r="B111" s="1107"/>
      <c r="C111" s="1087"/>
      <c r="D111" s="1087"/>
      <c r="E111" s="1087"/>
      <c r="F111" s="1087"/>
      <c r="G111" s="1217" t="s">
        <v>517</v>
      </c>
      <c r="H111" s="1358"/>
      <c r="I111" s="1140">
        <v>30</v>
      </c>
    </row>
    <row r="112" spans="1:9" ht="17" customHeight="1">
      <c r="A112" s="1159"/>
      <c r="B112" s="1197" t="s">
        <v>17</v>
      </c>
      <c r="C112" s="1016"/>
      <c r="D112" s="1295"/>
      <c r="E112" s="1043" t="str">
        <f>$E$75</f>
        <v xml:space="preserve">愛．回家之開心速遞  Lo And Behold </v>
      </c>
      <c r="F112" s="1043"/>
      <c r="G112" s="1211" t="s">
        <v>34</v>
      </c>
      <c r="H112" s="1233"/>
      <c r="I112" s="1232"/>
    </row>
    <row r="113" spans="1:9" s="1066" customFormat="1" ht="17" customHeight="1" thickBot="1">
      <c r="A113" s="1056" t="s">
        <v>12</v>
      </c>
      <c r="B113" s="1045" t="str">
        <f>B76</f>
        <v># 2387</v>
      </c>
      <c r="C113" s="1183" t="s">
        <v>451</v>
      </c>
      <c r="D113" s="1314"/>
      <c r="E113" s="1045" t="str">
        <f t="shared" ref="E113:F113" si="9">E76</f>
        <v># 2388</v>
      </c>
      <c r="F113" s="1045" t="str">
        <f t="shared" si="9"/>
        <v># 2390</v>
      </c>
      <c r="G113" s="1017" t="s">
        <v>520</v>
      </c>
      <c r="H113" s="1234"/>
      <c r="I113" s="1088" t="s">
        <v>12</v>
      </c>
    </row>
    <row r="114" spans="1:9" ht="17" customHeight="1">
      <c r="A114" s="1151"/>
      <c r="B114" s="1197" t="s">
        <v>17</v>
      </c>
      <c r="C114" s="1046"/>
      <c r="D114" s="1360" t="s">
        <v>562</v>
      </c>
      <c r="E114" s="1043"/>
      <c r="F114" s="1043"/>
      <c r="G114" s="1211" t="s">
        <v>34</v>
      </c>
      <c r="H114" s="1235" t="s">
        <v>226</v>
      </c>
      <c r="I114" s="1139"/>
    </row>
    <row r="115" spans="1:9" ht="17" customHeight="1">
      <c r="A115" s="1230">
        <v>30</v>
      </c>
      <c r="B115" s="1087" t="str">
        <f>B74</f>
        <v># 266</v>
      </c>
      <c r="C115" s="1087" t="str">
        <f t="shared" ref="C115:F115" si="10">C74</f>
        <v># 267</v>
      </c>
      <c r="D115" s="1360"/>
      <c r="E115" s="1087" t="str">
        <f t="shared" si="10"/>
        <v># 268</v>
      </c>
      <c r="F115" s="1087" t="str">
        <f t="shared" si="10"/>
        <v># 269</v>
      </c>
      <c r="G115" s="1077" t="str">
        <f>G84</f>
        <v>百年一金庸</v>
      </c>
      <c r="H115" s="1213" t="s">
        <v>535</v>
      </c>
      <c r="I115" s="1140">
        <v>30</v>
      </c>
    </row>
    <row r="116" spans="1:9" ht="17" customHeight="1">
      <c r="A116" s="1155"/>
      <c r="B116" s="1236" t="s">
        <v>17</v>
      </c>
      <c r="C116" s="1046" t="s">
        <v>17</v>
      </c>
      <c r="D116" s="1360"/>
      <c r="E116" s="1112" t="s">
        <v>17</v>
      </c>
      <c r="F116" s="1112" t="s">
        <v>17</v>
      </c>
      <c r="G116" s="1237" t="s">
        <v>212</v>
      </c>
      <c r="H116" s="1216" t="s">
        <v>214</v>
      </c>
      <c r="I116" s="1141"/>
    </row>
    <row r="117" spans="1:9" s="1066" customFormat="1" ht="17" customHeight="1" thickBot="1">
      <c r="A117" s="1056" t="s">
        <v>15</v>
      </c>
      <c r="B117" s="1130" t="str">
        <f>B71</f>
        <v>玲玲友情報 # 24</v>
      </c>
      <c r="C117" s="1045" t="str">
        <f>$C$71</f>
        <v>怪宿宿 #16</v>
      </c>
      <c r="D117" s="1293"/>
      <c r="E117" s="1077" t="str">
        <f>$E$71</f>
        <v>他和她的喵店長 2 # 2</v>
      </c>
      <c r="F117" s="1078" t="str">
        <f>F71</f>
        <v>最強生命線 # 365</v>
      </c>
      <c r="G117" s="1087" t="str">
        <f>G74</f>
        <v># 270</v>
      </c>
      <c r="H117" s="1238" t="s">
        <v>514</v>
      </c>
      <c r="I117" s="1088" t="s">
        <v>15</v>
      </c>
    </row>
    <row r="118" spans="1:9" ht="17" customHeight="1">
      <c r="A118" s="1151"/>
      <c r="B118" s="1083" t="s">
        <v>17</v>
      </c>
      <c r="C118" s="1043"/>
      <c r="D118" s="1045"/>
      <c r="E118" s="1045"/>
      <c r="F118" s="1084"/>
      <c r="G118" s="1211" t="s">
        <v>34</v>
      </c>
      <c r="H118" s="1224" t="s">
        <v>20</v>
      </c>
      <c r="I118" s="1139"/>
    </row>
    <row r="119" spans="1:9" ht="17" customHeight="1">
      <c r="A119" s="1230">
        <v>30</v>
      </c>
      <c r="B119" s="1239"/>
      <c r="C119" s="1045"/>
      <c r="D119" s="1045" t="str">
        <f>D64</f>
        <v>天龍八部 Demi-Gods and Semi-Devils (50 EPI)</v>
      </c>
      <c r="E119" s="1045"/>
      <c r="F119" s="1045"/>
      <c r="G119" s="1077" t="str">
        <f>G90</f>
        <v>尋醉蘇格蘭 #1</v>
      </c>
      <c r="H119" s="1240" t="str">
        <f>H87</f>
        <v>無窮之路IV - 一帶一路 #1</v>
      </c>
      <c r="I119" s="1140">
        <v>30</v>
      </c>
    </row>
    <row r="120" spans="1:9" ht="17" customHeight="1">
      <c r="A120" s="1155"/>
      <c r="B120" s="1086" t="str">
        <f>B65</f>
        <v># 36</v>
      </c>
      <c r="C120" s="1045" t="str">
        <f>C65</f>
        <v># 37</v>
      </c>
      <c r="D120" s="1045" t="str">
        <f>D65</f>
        <v># 38</v>
      </c>
      <c r="E120" s="1045" t="str">
        <f>E65</f>
        <v># 39</v>
      </c>
      <c r="F120" s="1045" t="str">
        <f>F65</f>
        <v># 40</v>
      </c>
      <c r="G120" s="1211" t="s">
        <v>34</v>
      </c>
      <c r="H120" s="1224" t="s">
        <v>20</v>
      </c>
      <c r="I120" s="1232"/>
    </row>
    <row r="121" spans="1:9" s="1066" customFormat="1" ht="17" customHeight="1" thickBot="1">
      <c r="A121" s="1056" t="s">
        <v>13</v>
      </c>
      <c r="B121" s="1107"/>
      <c r="C121" s="1087"/>
      <c r="D121" s="1087"/>
      <c r="E121" s="1087"/>
      <c r="F121" s="1087"/>
      <c r="G121" s="1189" t="str">
        <f>G87</f>
        <v>醫度講 #4</v>
      </c>
      <c r="H121" s="1104" t="str">
        <f>H92</f>
        <v>J Music #56</v>
      </c>
      <c r="I121" s="1088" t="s">
        <v>13</v>
      </c>
    </row>
    <row r="122" spans="1:9" ht="17" customHeight="1">
      <c r="A122" s="1089"/>
      <c r="B122" s="1160" t="s">
        <v>17</v>
      </c>
      <c r="C122" s="1044"/>
      <c r="D122" s="1051"/>
      <c r="E122" s="1051"/>
      <c r="F122" s="1051"/>
      <c r="G122" s="1211" t="s">
        <v>34</v>
      </c>
      <c r="H122" s="1224" t="s">
        <v>20</v>
      </c>
      <c r="I122" s="1085"/>
    </row>
    <row r="123" spans="1:9" ht="17" customHeight="1">
      <c r="A123" s="1230" t="s">
        <v>2</v>
      </c>
      <c r="B123" s="1241"/>
      <c r="C123" s="1042"/>
      <c r="D123" s="1045" t="str">
        <f>D39</f>
        <v>流行都市  Big City Shop 2024</v>
      </c>
      <c r="E123" s="1051"/>
      <c r="F123" s="1045"/>
      <c r="G123" s="1156" t="str">
        <f>G71</f>
        <v>新聞透視 # 39</v>
      </c>
      <c r="H123" s="1104" t="str">
        <f>H40</f>
        <v>開心無敵獎門人 # 11</v>
      </c>
      <c r="I123" s="1140" t="s">
        <v>2</v>
      </c>
    </row>
    <row r="124" spans="1:9" ht="17" customHeight="1">
      <c r="A124" s="1155"/>
      <c r="B124" s="1045" t="str">
        <f>B40</f>
        <v># 195</v>
      </c>
      <c r="C124" s="1045" t="str">
        <f>C40</f>
        <v># 196</v>
      </c>
      <c r="D124" s="1045" t="str">
        <f>D40</f>
        <v># 197</v>
      </c>
      <c r="E124" s="1045" t="str">
        <f>E40</f>
        <v># 198</v>
      </c>
      <c r="F124" s="1045" t="str">
        <f>F40</f>
        <v># 199</v>
      </c>
      <c r="G124" s="1211" t="s">
        <v>34</v>
      </c>
      <c r="H124" s="1045"/>
      <c r="I124" s="1141"/>
    </row>
    <row r="125" spans="1:9" ht="17" customHeight="1" thickBot="1">
      <c r="A125" s="1242" t="s">
        <v>14</v>
      </c>
      <c r="B125" s="1243"/>
      <c r="C125" s="1244"/>
      <c r="D125" s="1244"/>
      <c r="E125" s="1244"/>
      <c r="F125" s="1245"/>
      <c r="G125" s="1246" t="str">
        <f>G42</f>
        <v>周六聊Teen谷 # 39</v>
      </c>
      <c r="H125" s="1247"/>
      <c r="I125" s="1088" t="s">
        <v>14</v>
      </c>
    </row>
    <row r="126" spans="1:9" ht="17" customHeight="1" thickTop="1">
      <c r="A126" s="1248"/>
      <c r="B126" s="1042"/>
      <c r="C126" s="1051"/>
      <c r="D126" s="1051"/>
      <c r="E126" s="1051"/>
      <c r="F126" s="1051"/>
      <c r="G126" s="1051"/>
      <c r="H126" s="1333">
        <f ca="1">TODAY()</f>
        <v>45565</v>
      </c>
      <c r="I126" s="1334"/>
    </row>
    <row r="127" spans="1:9" ht="17" customHeight="1"/>
    <row r="128" spans="1:9" ht="17" customHeight="1"/>
    <row r="129" ht="17" customHeight="1"/>
  </sheetData>
  <mergeCells count="22">
    <mergeCell ref="C56:D56"/>
    <mergeCell ref="D74:D76"/>
    <mergeCell ref="H126:I126"/>
    <mergeCell ref="F20:G20"/>
    <mergeCell ref="G26:H26"/>
    <mergeCell ref="G27:H27"/>
    <mergeCell ref="E61:F61"/>
    <mergeCell ref="B68:F68"/>
    <mergeCell ref="G68:H68"/>
    <mergeCell ref="D79:F79"/>
    <mergeCell ref="G96:H96"/>
    <mergeCell ref="E102:F102"/>
    <mergeCell ref="G105:H105"/>
    <mergeCell ref="H110:H111"/>
    <mergeCell ref="D71:D73"/>
    <mergeCell ref="D114:D116"/>
    <mergeCell ref="G15:H15"/>
    <mergeCell ref="C1:G1"/>
    <mergeCell ref="H2:I2"/>
    <mergeCell ref="B11:F11"/>
    <mergeCell ref="G11:H11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wk1</vt:lpstr>
      <vt:lpstr>wk2</vt:lpstr>
      <vt:lpstr>wk3</vt:lpstr>
      <vt:lpstr>wk4</vt:lpstr>
      <vt:lpstr>wk5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2024-07-22T09:49:47Z</cp:lastPrinted>
  <dcterms:created xsi:type="dcterms:W3CDTF">2009-06-03T02:40:18Z</dcterms:created>
  <dcterms:modified xsi:type="dcterms:W3CDTF">2024-09-30T10:47:34Z</dcterms:modified>
</cp:coreProperties>
</file>