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13_ncr:1_{FE649CDF-6858-4271-962C-B87899AE1967}" xr6:coauthVersionLast="47" xr6:coauthVersionMax="47" xr10:uidLastSave="{00000000-0000-0000-0000-000000000000}"/>
  <bookViews>
    <workbookView xWindow="-110" yWindow="-110" windowWidth="19420" windowHeight="10420" tabRatio="602" activeTab="1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6" i="6" l="1"/>
  <c r="G125" i="6"/>
  <c r="D124" i="6"/>
  <c r="B124" i="6"/>
  <c r="H123" i="6"/>
  <c r="G123" i="6"/>
  <c r="D123" i="6"/>
  <c r="H121" i="6"/>
  <c r="B120" i="6"/>
  <c r="H119" i="6"/>
  <c r="D119" i="6"/>
  <c r="F117" i="6"/>
  <c r="E117" i="6"/>
  <c r="D117" i="6"/>
  <c r="C117" i="6"/>
  <c r="B117" i="6"/>
  <c r="C115" i="6"/>
  <c r="B115" i="6"/>
  <c r="B113" i="6"/>
  <c r="D112" i="6"/>
  <c r="H110" i="6"/>
  <c r="B110" i="6"/>
  <c r="C110" i="6" s="1"/>
  <c r="D110" i="6" s="1"/>
  <c r="E110" i="6" s="1"/>
  <c r="F110" i="6" s="1"/>
  <c r="D109" i="6"/>
  <c r="C106" i="6"/>
  <c r="D106" i="6" s="1"/>
  <c r="E106" i="6" s="1"/>
  <c r="F106" i="6" s="1"/>
  <c r="F103" i="6"/>
  <c r="E103" i="6"/>
  <c r="D103" i="6"/>
  <c r="H102" i="6"/>
  <c r="G102" i="6"/>
  <c r="E102" i="6"/>
  <c r="D102" i="6"/>
  <c r="C102" i="6"/>
  <c r="B102" i="6"/>
  <c r="E98" i="6"/>
  <c r="C95" i="6"/>
  <c r="D95" i="6" s="1"/>
  <c r="E52" i="6" s="1"/>
  <c r="C91" i="6"/>
  <c r="D91" i="6" s="1"/>
  <c r="E91" i="6" s="1"/>
  <c r="F91" i="6" s="1"/>
  <c r="C86" i="6"/>
  <c r="D86" i="6" s="1"/>
  <c r="C80" i="6"/>
  <c r="D80" i="6" s="1"/>
  <c r="D76" i="6"/>
  <c r="D113" i="6" s="1"/>
  <c r="C76" i="6"/>
  <c r="C113" i="6" s="1"/>
  <c r="D74" i="6"/>
  <c r="D115" i="6" s="1"/>
  <c r="C74" i="6"/>
  <c r="C65" i="6"/>
  <c r="D65" i="6" s="1"/>
  <c r="G64" i="6"/>
  <c r="F62" i="6"/>
  <c r="H61" i="6"/>
  <c r="G61" i="6"/>
  <c r="F59" i="6"/>
  <c r="E59" i="6"/>
  <c r="D59" i="6"/>
  <c r="F57" i="6"/>
  <c r="G7" i="6" s="1"/>
  <c r="D57" i="6"/>
  <c r="B54" i="6"/>
  <c r="D53" i="6"/>
  <c r="D52" i="6"/>
  <c r="C52" i="6"/>
  <c r="B52" i="6"/>
  <c r="B50" i="6"/>
  <c r="H47" i="6"/>
  <c r="C46" i="6"/>
  <c r="H45" i="6"/>
  <c r="G45" i="6"/>
  <c r="D45" i="6"/>
  <c r="E40" i="6"/>
  <c r="E124" i="6" s="1"/>
  <c r="D40" i="6"/>
  <c r="C40" i="6"/>
  <c r="C124" i="6" s="1"/>
  <c r="F37" i="6"/>
  <c r="E37" i="6"/>
  <c r="C37" i="6"/>
  <c r="B37" i="6"/>
  <c r="F36" i="6"/>
  <c r="E36" i="6"/>
  <c r="D36" i="6"/>
  <c r="C36" i="6"/>
  <c r="B36" i="6"/>
  <c r="B34" i="6"/>
  <c r="E33" i="6"/>
  <c r="C31" i="6"/>
  <c r="B31" i="6"/>
  <c r="D30" i="6"/>
  <c r="F27" i="6"/>
  <c r="E27" i="6"/>
  <c r="D27" i="6"/>
  <c r="C27" i="6"/>
  <c r="B27" i="6"/>
  <c r="E25" i="6"/>
  <c r="F25" i="6" s="1"/>
  <c r="F50" i="6" s="1"/>
  <c r="D25" i="6"/>
  <c r="C25" i="6"/>
  <c r="C50" i="6" s="1"/>
  <c r="D50" i="6" s="1"/>
  <c r="E50" i="6" s="1"/>
  <c r="D24" i="6"/>
  <c r="D49" i="6" s="1"/>
  <c r="D23" i="6"/>
  <c r="E23" i="6" s="1"/>
  <c r="F23" i="6" s="1"/>
  <c r="G23" i="6" s="1"/>
  <c r="H23" i="6" s="1"/>
  <c r="C23" i="6"/>
  <c r="C54" i="6" s="1"/>
  <c r="D54" i="6" s="1"/>
  <c r="E54" i="6" s="1"/>
  <c r="F54" i="6" s="1"/>
  <c r="E21" i="6"/>
  <c r="D21" i="6"/>
  <c r="C21" i="6"/>
  <c r="B21" i="6"/>
  <c r="C19" i="6"/>
  <c r="D19" i="6" s="1"/>
  <c r="E19" i="6" s="1"/>
  <c r="F19" i="6" s="1"/>
  <c r="G19" i="6" s="1"/>
  <c r="H19" i="6" s="1"/>
  <c r="C16" i="6"/>
  <c r="D16" i="6" s="1"/>
  <c r="E16" i="6" s="1"/>
  <c r="F16" i="6" s="1"/>
  <c r="G16" i="6" s="1"/>
  <c r="H16" i="6" s="1"/>
  <c r="D9" i="6"/>
  <c r="E9" i="6" s="1"/>
  <c r="C9" i="6"/>
  <c r="C34" i="6" s="1"/>
  <c r="E8" i="6"/>
  <c r="H7" i="6"/>
  <c r="F7" i="6"/>
  <c r="D7" i="6"/>
  <c r="E7" i="6" s="1"/>
  <c r="C7" i="6"/>
  <c r="B7" i="6"/>
  <c r="C4" i="6"/>
  <c r="D4" i="6" s="1"/>
  <c r="E4" i="6" s="1"/>
  <c r="F4" i="6" s="1"/>
  <c r="G4" i="6" s="1"/>
  <c r="H4" i="6" s="1"/>
  <c r="E80" i="6" l="1"/>
  <c r="D31" i="6"/>
  <c r="E86" i="6"/>
  <c r="E46" i="6"/>
  <c r="E65" i="6"/>
  <c r="D120" i="6"/>
  <c r="F9" i="6"/>
  <c r="E34" i="6"/>
  <c r="D34" i="6"/>
  <c r="F40" i="6"/>
  <c r="F124" i="6" s="1"/>
  <c r="E74" i="6"/>
  <c r="C120" i="6"/>
  <c r="D46" i="6"/>
  <c r="E76" i="6"/>
  <c r="G9" i="6" l="1"/>
  <c r="F34" i="6"/>
  <c r="E31" i="6"/>
  <c r="F80" i="6"/>
  <c r="F31" i="6"/>
  <c r="F76" i="6"/>
  <c r="F21" i="6"/>
  <c r="E113" i="6"/>
  <c r="F65" i="6"/>
  <c r="F120" i="6" s="1"/>
  <c r="E120" i="6"/>
  <c r="E115" i="6"/>
  <c r="F74" i="6"/>
  <c r="F86" i="6"/>
  <c r="F46" i="6"/>
  <c r="G21" i="6" l="1"/>
  <c r="F113" i="6"/>
  <c r="H76" i="6"/>
  <c r="H117" i="6" s="1"/>
  <c r="G34" i="6"/>
  <c r="H9" i="6"/>
  <c r="H34" i="6" s="1"/>
  <c r="F115" i="6"/>
  <c r="G74" i="6"/>
  <c r="G117" i="6" s="1"/>
  <c r="H126" i="5" l="1"/>
  <c r="G125" i="5"/>
  <c r="B124" i="5"/>
  <c r="H123" i="5"/>
  <c r="G123" i="5"/>
  <c r="D123" i="5"/>
  <c r="H121" i="5"/>
  <c r="B120" i="5"/>
  <c r="H119" i="5"/>
  <c r="D119" i="5"/>
  <c r="F117" i="5"/>
  <c r="E117" i="5"/>
  <c r="D117" i="5"/>
  <c r="C117" i="5"/>
  <c r="B117" i="5"/>
  <c r="B115" i="5"/>
  <c r="B113" i="5"/>
  <c r="D112" i="5"/>
  <c r="H110" i="5"/>
  <c r="B110" i="5"/>
  <c r="C110" i="5" s="1"/>
  <c r="D110" i="5" s="1"/>
  <c r="E110" i="5" s="1"/>
  <c r="F110" i="5" s="1"/>
  <c r="D109" i="5"/>
  <c r="C106" i="5"/>
  <c r="D106" i="5" s="1"/>
  <c r="E106" i="5" s="1"/>
  <c r="F106" i="5" s="1"/>
  <c r="E103" i="5"/>
  <c r="D103" i="5"/>
  <c r="H102" i="5"/>
  <c r="G102" i="5"/>
  <c r="E102" i="5"/>
  <c r="D102" i="5"/>
  <c r="C102" i="5"/>
  <c r="E98" i="5"/>
  <c r="C95" i="5"/>
  <c r="D95" i="5" s="1"/>
  <c r="E52" i="5" s="1"/>
  <c r="C91" i="5"/>
  <c r="D91" i="5" s="1"/>
  <c r="E91" i="5" s="1"/>
  <c r="F91" i="5" s="1"/>
  <c r="C86" i="5"/>
  <c r="D86" i="5" s="1"/>
  <c r="C80" i="5"/>
  <c r="D80" i="5" s="1"/>
  <c r="D76" i="5"/>
  <c r="D113" i="5" s="1"/>
  <c r="C76" i="5"/>
  <c r="C113" i="5" s="1"/>
  <c r="C74" i="5"/>
  <c r="C115" i="5" s="1"/>
  <c r="D65" i="5"/>
  <c r="E65" i="5" s="1"/>
  <c r="C65" i="5"/>
  <c r="C120" i="5" s="1"/>
  <c r="G64" i="5"/>
  <c r="F62" i="5"/>
  <c r="F103" i="5" s="1"/>
  <c r="H61" i="5"/>
  <c r="G61" i="5"/>
  <c r="F59" i="5"/>
  <c r="E59" i="5"/>
  <c r="D59" i="5"/>
  <c r="F57" i="5"/>
  <c r="G7" i="5" s="1"/>
  <c r="D57" i="5"/>
  <c r="D53" i="5"/>
  <c r="D52" i="5"/>
  <c r="C52" i="5"/>
  <c r="C50" i="5"/>
  <c r="D50" i="5" s="1"/>
  <c r="E50" i="5" s="1"/>
  <c r="H47" i="5"/>
  <c r="D46" i="5"/>
  <c r="H45" i="5"/>
  <c r="G45" i="5"/>
  <c r="D45" i="5"/>
  <c r="C40" i="5"/>
  <c r="C124" i="5" s="1"/>
  <c r="F37" i="5"/>
  <c r="E37" i="5"/>
  <c r="C37" i="5"/>
  <c r="B37" i="5"/>
  <c r="F36" i="5"/>
  <c r="E36" i="5"/>
  <c r="D36" i="5"/>
  <c r="C36" i="5"/>
  <c r="B36" i="5"/>
  <c r="B34" i="5"/>
  <c r="E33" i="5"/>
  <c r="C31" i="5"/>
  <c r="D30" i="5"/>
  <c r="F27" i="5"/>
  <c r="E27" i="5"/>
  <c r="D27" i="5"/>
  <c r="C27" i="5"/>
  <c r="B27" i="5"/>
  <c r="B102" i="5" s="1"/>
  <c r="E25" i="5"/>
  <c r="F25" i="5" s="1"/>
  <c r="F50" i="5" s="1"/>
  <c r="D25" i="5"/>
  <c r="C25" i="5"/>
  <c r="D24" i="5"/>
  <c r="D49" i="5" s="1"/>
  <c r="D23" i="5"/>
  <c r="E23" i="5" s="1"/>
  <c r="F23" i="5" s="1"/>
  <c r="G23" i="5" s="1"/>
  <c r="H23" i="5" s="1"/>
  <c r="C23" i="5"/>
  <c r="C54" i="5" s="1"/>
  <c r="D54" i="5" s="1"/>
  <c r="E54" i="5" s="1"/>
  <c r="F54" i="5" s="1"/>
  <c r="B21" i="5"/>
  <c r="C19" i="5"/>
  <c r="D19" i="5" s="1"/>
  <c r="E19" i="5" s="1"/>
  <c r="F19" i="5" s="1"/>
  <c r="G19" i="5" s="1"/>
  <c r="H19" i="5" s="1"/>
  <c r="C16" i="5"/>
  <c r="D16" i="5" s="1"/>
  <c r="E16" i="5" s="1"/>
  <c r="F16" i="5" s="1"/>
  <c r="G16" i="5" s="1"/>
  <c r="H16" i="5" s="1"/>
  <c r="D9" i="5"/>
  <c r="E9" i="5" s="1"/>
  <c r="C9" i="5"/>
  <c r="C34" i="5" s="1"/>
  <c r="E8" i="5"/>
  <c r="H7" i="5"/>
  <c r="F7" i="5"/>
  <c r="D7" i="5"/>
  <c r="E7" i="5" s="1"/>
  <c r="C7" i="5"/>
  <c r="B7" i="5"/>
  <c r="C4" i="5"/>
  <c r="D4" i="5" s="1"/>
  <c r="E4" i="5" s="1"/>
  <c r="F4" i="5" s="1"/>
  <c r="G4" i="5" s="1"/>
  <c r="H4" i="5" s="1"/>
  <c r="E86" i="5" l="1"/>
  <c r="E46" i="5"/>
  <c r="F65" i="5"/>
  <c r="F120" i="5" s="1"/>
  <c r="E120" i="5"/>
  <c r="F9" i="5"/>
  <c r="E34" i="5"/>
  <c r="D31" i="5"/>
  <c r="E80" i="5"/>
  <c r="D21" i="5"/>
  <c r="E21" i="5"/>
  <c r="C46" i="5"/>
  <c r="D74" i="5"/>
  <c r="D40" i="5"/>
  <c r="D120" i="5"/>
  <c r="D34" i="5"/>
  <c r="E76" i="5"/>
  <c r="F76" i="5" l="1"/>
  <c r="F21" i="5"/>
  <c r="E113" i="5"/>
  <c r="E31" i="5"/>
  <c r="F80" i="5"/>
  <c r="F31" i="5"/>
  <c r="F34" i="5"/>
  <c r="G9" i="5"/>
  <c r="D115" i="5"/>
  <c r="E74" i="5"/>
  <c r="D124" i="5"/>
  <c r="E40" i="5"/>
  <c r="F46" i="5"/>
  <c r="F86" i="5"/>
  <c r="G34" i="5" l="1"/>
  <c r="H9" i="5"/>
  <c r="H34" i="5" s="1"/>
  <c r="E124" i="5"/>
  <c r="F40" i="5"/>
  <c r="F124" i="5" s="1"/>
  <c r="E115" i="5"/>
  <c r="F74" i="5"/>
  <c r="G21" i="5"/>
  <c r="F113" i="5"/>
  <c r="H76" i="5"/>
  <c r="H117" i="5" s="1"/>
  <c r="F115" i="5" l="1"/>
  <c r="G74" i="5"/>
  <c r="G117" i="5" s="1"/>
  <c r="D57" i="3" l="1"/>
  <c r="H47" i="3"/>
  <c r="H126" i="4"/>
  <c r="G125" i="4"/>
  <c r="B124" i="4"/>
  <c r="H123" i="4"/>
  <c r="G123" i="4"/>
  <c r="D123" i="4"/>
  <c r="H121" i="4"/>
  <c r="B120" i="4"/>
  <c r="H119" i="4"/>
  <c r="D119" i="4"/>
  <c r="F117" i="4"/>
  <c r="E117" i="4"/>
  <c r="D117" i="4"/>
  <c r="C117" i="4"/>
  <c r="B117" i="4"/>
  <c r="B115" i="4"/>
  <c r="C113" i="4"/>
  <c r="B113" i="4"/>
  <c r="D112" i="4"/>
  <c r="H110" i="4"/>
  <c r="B110" i="4"/>
  <c r="C110" i="4" s="1"/>
  <c r="D110" i="4" s="1"/>
  <c r="E110" i="4" s="1"/>
  <c r="F110" i="4" s="1"/>
  <c r="G109" i="4"/>
  <c r="D109" i="4"/>
  <c r="H106" i="4"/>
  <c r="G106" i="4"/>
  <c r="C106" i="4"/>
  <c r="D106" i="4" s="1"/>
  <c r="E106" i="4" s="1"/>
  <c r="F106" i="4" s="1"/>
  <c r="E103" i="4"/>
  <c r="D103" i="4"/>
  <c r="H102" i="4"/>
  <c r="E102" i="4"/>
  <c r="D102" i="4"/>
  <c r="C102" i="4"/>
  <c r="E98" i="4"/>
  <c r="C91" i="4"/>
  <c r="D91" i="4" s="1"/>
  <c r="E91" i="4" s="1"/>
  <c r="F91" i="4" s="1"/>
  <c r="C86" i="4"/>
  <c r="D86" i="4" s="1"/>
  <c r="E86" i="4" s="1"/>
  <c r="C80" i="4"/>
  <c r="D80" i="4" s="1"/>
  <c r="D76" i="4"/>
  <c r="D113" i="4" s="1"/>
  <c r="C74" i="4"/>
  <c r="C115" i="4" s="1"/>
  <c r="C65" i="4"/>
  <c r="D65" i="4" s="1"/>
  <c r="G64" i="4"/>
  <c r="F62" i="4"/>
  <c r="F103" i="4" s="1"/>
  <c r="G61" i="4"/>
  <c r="F59" i="4"/>
  <c r="E59" i="4"/>
  <c r="D59" i="4"/>
  <c r="F57" i="4"/>
  <c r="G7" i="4" s="1"/>
  <c r="D57" i="4"/>
  <c r="C54" i="4"/>
  <c r="D54" i="4" s="1"/>
  <c r="E54" i="4" s="1"/>
  <c r="F54" i="4" s="1"/>
  <c r="B54" i="4"/>
  <c r="D53" i="4"/>
  <c r="C50" i="4"/>
  <c r="D50" i="4" s="1"/>
  <c r="E50" i="4" s="1"/>
  <c r="B50" i="4"/>
  <c r="B49" i="4"/>
  <c r="B46" i="4"/>
  <c r="H45" i="4"/>
  <c r="D45" i="4"/>
  <c r="C40" i="4"/>
  <c r="D40" i="4" s="1"/>
  <c r="F37" i="4"/>
  <c r="E37" i="4"/>
  <c r="C37" i="4"/>
  <c r="B37" i="4"/>
  <c r="F36" i="4"/>
  <c r="E36" i="4"/>
  <c r="D36" i="4"/>
  <c r="C36" i="4"/>
  <c r="B36" i="4"/>
  <c r="B34" i="4"/>
  <c r="E33" i="4"/>
  <c r="B31" i="4"/>
  <c r="D30" i="4"/>
  <c r="F27" i="4"/>
  <c r="E27" i="4"/>
  <c r="D27" i="4"/>
  <c r="C27" i="4"/>
  <c r="B27" i="4"/>
  <c r="B102" i="4" s="1"/>
  <c r="C25" i="4"/>
  <c r="D25" i="4" s="1"/>
  <c r="E25" i="4" s="1"/>
  <c r="F25" i="4" s="1"/>
  <c r="F50" i="4" s="1"/>
  <c r="D24" i="4"/>
  <c r="D49" i="4" s="1"/>
  <c r="D21" i="4"/>
  <c r="C21" i="4"/>
  <c r="B21" i="4"/>
  <c r="C19" i="4"/>
  <c r="D19" i="4" s="1"/>
  <c r="E19" i="4" s="1"/>
  <c r="F19" i="4" s="1"/>
  <c r="G19" i="4" s="1"/>
  <c r="H19" i="4" s="1"/>
  <c r="C16" i="4"/>
  <c r="D16" i="4" s="1"/>
  <c r="E16" i="4" s="1"/>
  <c r="F16" i="4" s="1"/>
  <c r="C9" i="4"/>
  <c r="D9" i="4" s="1"/>
  <c r="E8" i="4"/>
  <c r="H7" i="4"/>
  <c r="F7" i="4"/>
  <c r="D7" i="4"/>
  <c r="E7" i="4" s="1"/>
  <c r="B7" i="4"/>
  <c r="C4" i="4"/>
  <c r="D4" i="4" s="1"/>
  <c r="E4" i="4" s="1"/>
  <c r="F4" i="4" s="1"/>
  <c r="G4" i="4" s="1"/>
  <c r="H4" i="4" s="1"/>
  <c r="C31" i="4" l="1"/>
  <c r="C46" i="4"/>
  <c r="D46" i="4"/>
  <c r="D74" i="4"/>
  <c r="D115" i="4" s="1"/>
  <c r="E21" i="4"/>
  <c r="E76" i="4"/>
  <c r="C124" i="4"/>
  <c r="E65" i="4"/>
  <c r="D120" i="4"/>
  <c r="D34" i="4"/>
  <c r="E9" i="4"/>
  <c r="D31" i="4"/>
  <c r="E80" i="4"/>
  <c r="E40" i="4"/>
  <c r="D124" i="4"/>
  <c r="F86" i="4"/>
  <c r="G46" i="4" s="1"/>
  <c r="F46" i="4"/>
  <c r="C120" i="4"/>
  <c r="C7" i="4"/>
  <c r="C34" i="4"/>
  <c r="E46" i="4"/>
  <c r="E74" i="4" l="1"/>
  <c r="F76" i="4"/>
  <c r="F21" i="4"/>
  <c r="E113" i="4"/>
  <c r="F9" i="4"/>
  <c r="E34" i="4"/>
  <c r="F40" i="4"/>
  <c r="F124" i="4" s="1"/>
  <c r="E124" i="4"/>
  <c r="E115" i="4"/>
  <c r="F74" i="4"/>
  <c r="F31" i="4"/>
  <c r="F80" i="4"/>
  <c r="E31" i="4"/>
  <c r="F65" i="4"/>
  <c r="F120" i="4" s="1"/>
  <c r="E120" i="4"/>
  <c r="G21" i="4" l="1"/>
  <c r="F113" i="4"/>
  <c r="H76" i="4"/>
  <c r="H117" i="4" s="1"/>
  <c r="F115" i="4"/>
  <c r="G74" i="4"/>
  <c r="F34" i="4"/>
  <c r="G9" i="4"/>
  <c r="H9" i="4" l="1"/>
  <c r="H34" i="4" s="1"/>
  <c r="G34" i="4"/>
  <c r="C106" i="3" l="1"/>
  <c r="D106" i="3" s="1"/>
  <c r="E106" i="3" s="1"/>
  <c r="F106" i="3" s="1"/>
  <c r="E98" i="3"/>
  <c r="H53" i="3" l="1"/>
  <c r="G21" i="3" l="1"/>
  <c r="F21" i="3"/>
  <c r="E21" i="3"/>
  <c r="D21" i="3"/>
  <c r="H117" i="3"/>
  <c r="D112" i="3"/>
  <c r="D113" i="3"/>
  <c r="C113" i="3"/>
  <c r="H76" i="3"/>
  <c r="F76" i="3"/>
  <c r="E76" i="3"/>
  <c r="C76" i="3"/>
  <c r="E27" i="3"/>
  <c r="D117" i="3"/>
  <c r="C31" i="3"/>
  <c r="C80" i="3" l="1"/>
  <c r="D80" i="3" s="1"/>
  <c r="E80" i="3" s="1"/>
  <c r="F80" i="3" s="1"/>
  <c r="D115" i="3" l="1"/>
  <c r="E74" i="3"/>
  <c r="H7" i="3"/>
  <c r="D76" i="3"/>
  <c r="C25" i="3" l="1"/>
  <c r="B25" i="3"/>
  <c r="B46" i="3"/>
  <c r="F7" i="3"/>
  <c r="H16" i="3"/>
  <c r="H119" i="3"/>
  <c r="F57" i="3" l="1"/>
  <c r="G7" i="3" s="1"/>
  <c r="B49" i="3"/>
  <c r="B21" i="3" l="1"/>
  <c r="B31" i="3"/>
  <c r="C23" i="3" l="1"/>
  <c r="C74" i="3" l="1"/>
  <c r="C86" i="3"/>
  <c r="D86" i="3" s="1"/>
  <c r="E86" i="3" s="1"/>
  <c r="C21" i="3"/>
  <c r="C9" i="3"/>
  <c r="D9" i="3" s="1"/>
  <c r="E9" i="3" s="1"/>
  <c r="F9" i="3" s="1"/>
  <c r="G9" i="3" s="1"/>
  <c r="H9" i="3" s="1"/>
  <c r="D74" i="3" l="1"/>
  <c r="F86" i="3"/>
  <c r="F46" i="3"/>
  <c r="C54" i="3"/>
  <c r="H110" i="3"/>
  <c r="B50" i="3" l="1"/>
  <c r="C50" i="3"/>
  <c r="G121" i="3" l="1"/>
  <c r="G119" i="3"/>
  <c r="H59" i="3" l="1"/>
  <c r="B113" i="3" l="1"/>
  <c r="D24" i="3" l="1"/>
  <c r="G45" i="3" l="1"/>
  <c r="E113" i="3" l="1"/>
  <c r="H61" i="3"/>
  <c r="F59" i="3"/>
  <c r="E59" i="3"/>
  <c r="D25" i="3"/>
  <c r="F113" i="3" l="1"/>
  <c r="C65" i="3"/>
  <c r="D65" i="3" s="1"/>
  <c r="E65" i="3" s="1"/>
  <c r="F65" i="3" s="1"/>
  <c r="D49" i="3"/>
  <c r="B54" i="3"/>
  <c r="D23" i="3"/>
  <c r="C19" i="3"/>
  <c r="D19" i="3" s="1"/>
  <c r="E19" i="3" s="1"/>
  <c r="F19" i="3" s="1"/>
  <c r="B7" i="3"/>
  <c r="B120" i="3"/>
  <c r="D119" i="3"/>
  <c r="G64" i="3"/>
  <c r="F120" i="3" l="1"/>
  <c r="D120" i="3"/>
  <c r="C120" i="3"/>
  <c r="E120" i="3" l="1"/>
  <c r="G125" i="3"/>
  <c r="H123" i="3"/>
  <c r="G123" i="3"/>
  <c r="H121" i="3"/>
  <c r="H102" i="3"/>
  <c r="G102" i="3"/>
  <c r="B124" i="3" l="1"/>
  <c r="D123" i="3"/>
  <c r="F117" i="3"/>
  <c r="E117" i="3"/>
  <c r="C117" i="3"/>
  <c r="B117" i="3"/>
  <c r="B115" i="3"/>
  <c r="B110" i="3"/>
  <c r="C110" i="3" s="1"/>
  <c r="D110" i="3" s="1"/>
  <c r="E110" i="3" s="1"/>
  <c r="F110" i="3" s="1"/>
  <c r="D109" i="3"/>
  <c r="D53" i="3"/>
  <c r="D45" i="3"/>
  <c r="E33" i="3"/>
  <c r="D30" i="3"/>
  <c r="F27" i="3"/>
  <c r="D27" i="3"/>
  <c r="C27" i="3"/>
  <c r="B27" i="3"/>
  <c r="E25" i="3"/>
  <c r="F25" i="3" s="1"/>
  <c r="F50" i="3" s="1"/>
  <c r="E23" i="3"/>
  <c r="F23" i="3" s="1"/>
  <c r="G23" i="3" s="1"/>
  <c r="H23" i="3" s="1"/>
  <c r="G19" i="3"/>
  <c r="H19" i="3" s="1"/>
  <c r="D50" i="3" l="1"/>
  <c r="E50" i="3" s="1"/>
  <c r="D54" i="3"/>
  <c r="E54" i="3" s="1"/>
  <c r="F54" i="3" s="1"/>
  <c r="C91" i="3"/>
  <c r="D91" i="3" s="1"/>
  <c r="E91" i="3" s="1"/>
  <c r="F91" i="3" s="1"/>
  <c r="D46" i="3" l="1"/>
  <c r="C46" i="3"/>
  <c r="C34" i="3"/>
  <c r="B34" i="3"/>
  <c r="E46" i="3" l="1"/>
  <c r="D31" i="3"/>
  <c r="B37" i="3"/>
  <c r="B36" i="3"/>
  <c r="F31" i="3" l="1"/>
  <c r="E31" i="3"/>
  <c r="G61" i="3"/>
  <c r="F62" i="3" l="1"/>
  <c r="F103" i="3" s="1"/>
  <c r="C40" i="3" l="1"/>
  <c r="D40" i="3" l="1"/>
  <c r="C124" i="3"/>
  <c r="H106" i="3"/>
  <c r="E40" i="3" l="1"/>
  <c r="D124" i="3"/>
  <c r="C115" i="3" l="1"/>
  <c r="F40" i="3"/>
  <c r="F124" i="3" s="1"/>
  <c r="E124" i="3"/>
  <c r="D7" i="3"/>
  <c r="E7" i="3" l="1"/>
  <c r="G106" i="3" l="1"/>
  <c r="C102" i="3" l="1"/>
  <c r="C16" i="3" l="1"/>
  <c r="F74" i="3" l="1"/>
  <c r="F115" i="3" s="1"/>
  <c r="E115" i="3"/>
  <c r="F37" i="3"/>
  <c r="F36" i="3"/>
  <c r="E37" i="3"/>
  <c r="E36" i="3"/>
  <c r="D36" i="3"/>
  <c r="C37" i="3"/>
  <c r="C36" i="3"/>
  <c r="G34" i="3" l="1"/>
  <c r="G74" i="3"/>
  <c r="G117" i="3" s="1"/>
  <c r="H34" i="3" l="1"/>
  <c r="D34" i="3"/>
  <c r="E34" i="3" l="1"/>
  <c r="F34" i="3" l="1"/>
  <c r="H45" i="3" l="1"/>
  <c r="E8" i="3"/>
  <c r="D103" i="3"/>
  <c r="D102" i="3"/>
  <c r="D16" i="3"/>
  <c r="E16" i="3" s="1"/>
  <c r="F16" i="3" s="1"/>
  <c r="D59" i="3"/>
  <c r="C7" i="3"/>
  <c r="E103" i="3"/>
  <c r="E102" i="3"/>
  <c r="B102" i="3"/>
  <c r="H126" i="3"/>
  <c r="C4" i="3"/>
  <c r="D4" i="3" s="1"/>
  <c r="E4" i="3" s="1"/>
  <c r="F4" i="3" s="1"/>
  <c r="G4" i="3" s="1"/>
  <c r="H4" i="3" s="1"/>
</calcChain>
</file>

<file path=xl/sharedStrings.xml><?xml version="1.0" encoding="utf-8"?>
<sst xmlns="http://schemas.openxmlformats.org/spreadsheetml/2006/main" count="1267" uniqueCount="404">
  <si>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</si>
  <si>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</si>
  <si>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</si>
  <si>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</si>
  <si>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</si>
  <si>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</si>
  <si>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</si>
  <si>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</si>
  <si>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</si>
  <si>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</si>
  <si>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</si>
  <si>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</si>
  <si>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</si>
  <si>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</si>
  <si>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</si>
  <si>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</si>
  <si>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</si>
  <si>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</si>
  <si>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</si>
  <si>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</si>
  <si>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</si>
  <si>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Vital Lifeline 2023</t>
    <phoneticPr fontId="0" type="noConversion"/>
  </si>
  <si>
    <t>ChatSAT</t>
  </si>
  <si>
    <t xml:space="preserve"> </t>
    <phoneticPr fontId="45" type="noConversion"/>
  </si>
  <si>
    <r>
      <rPr>
        <b/>
        <sz val="14"/>
        <rFont val="細明體"/>
        <family val="3"/>
        <charset val="136"/>
      </rPr>
      <t>星期一</t>
    </r>
  </si>
  <si>
    <r>
      <rPr>
        <b/>
        <sz val="14"/>
        <rFont val="細明體"/>
        <family val="3"/>
        <charset val="136"/>
      </rPr>
      <t>星期二</t>
    </r>
  </si>
  <si>
    <r>
      <rPr>
        <b/>
        <sz val="14"/>
        <rFont val="細明體"/>
        <family val="3"/>
        <charset val="136"/>
      </rPr>
      <t>星期三</t>
    </r>
  </si>
  <si>
    <r>
      <rPr>
        <b/>
        <sz val="14"/>
        <rFont val="細明體"/>
        <family val="3"/>
        <charset val="136"/>
      </rPr>
      <t>星期四</t>
    </r>
    <phoneticPr fontId="0" type="noConversion"/>
  </si>
  <si>
    <r>
      <rPr>
        <b/>
        <sz val="14"/>
        <rFont val="細明體"/>
        <family val="3"/>
        <charset val="136"/>
      </rPr>
      <t>星期五</t>
    </r>
  </si>
  <si>
    <r>
      <rPr>
        <b/>
        <sz val="14"/>
        <rFont val="細明體"/>
        <family val="3"/>
        <charset val="136"/>
      </rPr>
      <t>星期六</t>
    </r>
  </si>
  <si>
    <r>
      <rPr>
        <b/>
        <sz val="14"/>
        <rFont val="細明體"/>
        <family val="3"/>
        <charset val="136"/>
      </rPr>
      <t>星期日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</si>
  <si>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</si>
  <si>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</si>
  <si>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</si>
  <si>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</si>
  <si>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 xml:space="preserve">(R)        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</si>
  <si>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</si>
  <si>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</si>
  <si>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t>News Magazine 2024</t>
    <phoneticPr fontId="0" type="noConversion"/>
  </si>
  <si>
    <t>Finance Magazine 2024</t>
    <phoneticPr fontId="0" type="noConversion"/>
  </si>
  <si>
    <t>(CA/MA) (Sub: Chi/Eng)  (CC)</t>
    <phoneticPr fontId="0" type="noConversion"/>
  </si>
  <si>
    <t>800636915 (Sub: Chi) (CC)</t>
    <phoneticPr fontId="0" type="noConversion"/>
  </si>
  <si>
    <t>800636304 (OP)</t>
    <phoneticPr fontId="0" type="noConversion"/>
  </si>
  <si>
    <t>800636440 (NA)</t>
    <phoneticPr fontId="0" type="noConversion"/>
  </si>
  <si>
    <t>800636900 (NA)</t>
    <phoneticPr fontId="0" type="noConversion"/>
  </si>
  <si>
    <t>800636931(Sub: Chi) (CC)</t>
    <phoneticPr fontId="0" type="noConversion"/>
  </si>
  <si>
    <t>News Treasury 2024</t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</si>
  <si>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  <phoneticPr fontId="0" type="noConversion"/>
  </si>
  <si>
    <t>800566782 (Sub: Chi) (CC)</t>
    <phoneticPr fontId="0" type="noConversion"/>
  </si>
  <si>
    <t>800605035 (Sub: Chi) (CC)</t>
    <phoneticPr fontId="0" type="noConversion"/>
  </si>
  <si>
    <t>800636803 (Sub: Chi) (CA/MA) (OP)</t>
  </si>
  <si>
    <t>800636834 (Sub: *Chi) (OP) (CA/MA)</t>
  </si>
  <si>
    <t>Ring Ling Ling (44 EPI)</t>
    <phoneticPr fontId="0" type="noConversion"/>
  </si>
  <si>
    <t>800629753 (Sub: Chi) (CC)</t>
    <phoneticPr fontId="0" type="noConversion"/>
  </si>
  <si>
    <t>Super Trio Returns (19 EPI)</t>
    <phoneticPr fontId="0" type="noConversion"/>
  </si>
  <si>
    <t>800606592 (Sub: Chi)  (CC)</t>
    <phoneticPr fontId="0" type="noConversion"/>
  </si>
  <si>
    <t>打工捱世界II All Work No Pay Holidays (Sr.2) (10 EPI)</t>
    <phoneticPr fontId="0" type="noConversion"/>
  </si>
  <si>
    <t>800508694 (Sub: Chi) (CC)</t>
    <phoneticPr fontId="0" type="noConversion"/>
  </si>
  <si>
    <t>800632426 (OP)</t>
    <phoneticPr fontId="0" type="noConversion"/>
  </si>
  <si>
    <r>
      <rPr>
        <b/>
        <sz val="14"/>
        <rFont val="細明體"/>
        <family val="3"/>
        <charset val="136"/>
      </rPr>
      <t>世界觀</t>
    </r>
  </si>
  <si>
    <t>800563025 (CC)</t>
    <phoneticPr fontId="0" type="noConversion"/>
  </si>
  <si>
    <t>快樂長門人Happy Old Buddies</t>
    <phoneticPr fontId="0" type="noConversion"/>
  </si>
  <si>
    <t>800616903 (Sub: *Chi) (OP)</t>
    <phoneticPr fontId="0" type="noConversion"/>
  </si>
  <si>
    <t>Hands Up   Hands Up 2024</t>
    <phoneticPr fontId="0" type="noConversion"/>
  </si>
  <si>
    <r>
      <t>800609362 (Sub: Chi)(CC) CP</t>
    </r>
    <r>
      <rPr>
        <sz val="14"/>
        <rFont val="細明體"/>
        <family val="1"/>
        <charset val="136"/>
      </rPr>
      <t>訓練營</t>
    </r>
    <r>
      <rPr>
        <sz val="14"/>
        <rFont val="Times New Roman"/>
        <family val="1"/>
      </rPr>
      <t xml:space="preserve"> Love At The First Scene (20 EPI)</t>
    </r>
    <phoneticPr fontId="0" type="noConversion"/>
  </si>
  <si>
    <t>800643641 (CA/MA) (Sub: Chi)   (CC)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</si>
  <si>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</si>
  <si>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>800636784 (Sub: *Chi) (OP)</t>
    <phoneticPr fontId="0" type="noConversion"/>
  </si>
  <si>
    <t xml:space="preserve">J Music </t>
    <phoneticPr fontId="0" type="noConversion"/>
  </si>
  <si>
    <t>0915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</si>
  <si>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</si>
  <si>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t>800386962 (CA/MA) (Sub: Chi) (CC)</t>
    <phoneticPr fontId="0" type="noConversion"/>
  </si>
  <si>
    <t>TBC</t>
    <phoneticPr fontId="0" type="noConversion"/>
  </si>
  <si>
    <t>JSG Billboard 2024</t>
    <phoneticPr fontId="0" type="noConversion"/>
  </si>
  <si>
    <t>800636881 (Sub: *Chi) (OP)</t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</si>
  <si>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</si>
  <si>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</si>
  <si>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</si>
  <si>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</si>
  <si>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sz val="14"/>
        <rFont val="細明體"/>
        <family val="3"/>
        <charset val="136"/>
      </rPr>
      <t>天龍八部</t>
    </r>
    <r>
      <rPr>
        <sz val="14"/>
        <rFont val="Times New Roman"/>
        <family val="1"/>
      </rPr>
      <t xml:space="preserve"> Demi-Gods and Semi-Devils (50 EPI)</t>
    </r>
    <phoneticPr fontId="0" type="noConversion"/>
  </si>
  <si>
    <t>當四葉草碰上劍尖時</t>
  </si>
  <si>
    <t>800163880 (CC)</t>
    <phoneticPr fontId="0" type="noConversion"/>
  </si>
  <si>
    <t>Med with Doc (26 EPI)</t>
    <phoneticPr fontId="0" type="noConversion"/>
  </si>
  <si>
    <r>
      <rPr>
        <sz val="14"/>
        <rFont val="細明體"/>
        <family val="3"/>
        <charset val="136"/>
      </rPr>
      <t>當四葉草碰上劍尖時</t>
    </r>
    <r>
      <rPr>
        <sz val="14"/>
        <rFont val="Times New Roman"/>
        <family val="1"/>
      </rPr>
      <t xml:space="preserve"> HEARTS OF FENCING (11 EPI)</t>
    </r>
    <phoneticPr fontId="0" type="noConversion"/>
  </si>
  <si>
    <t>魔都女行 Shanghai AppPacker (8 EPI)</t>
    <phoneticPr fontId="0" type="noConversion"/>
  </si>
  <si>
    <t>800606963 (Sub: Chi) (CC)</t>
    <phoneticPr fontId="0" type="noConversion"/>
  </si>
  <si>
    <t>刀下留人</t>
    <phoneticPr fontId="0" type="noConversion"/>
  </si>
  <si>
    <t>The Executioner (25 EPI)</t>
    <phoneticPr fontId="0" type="noConversion"/>
  </si>
  <si>
    <t>Pretty Sweet (15 EPI)</t>
    <phoneticPr fontId="0" type="noConversion"/>
  </si>
  <si>
    <t>Family Feud (28 EPI)</t>
    <phoneticPr fontId="0" type="noConversion"/>
  </si>
  <si>
    <t>800625434 (Sub: Chi)   (CC)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</si>
  <si>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  <phoneticPr fontId="0" type="noConversion"/>
  </si>
  <si>
    <t>Midlife, Sing &amp; Shine! 3 - Road To The Colosseum (6 EPI)</t>
    <phoneticPr fontId="0" type="noConversion"/>
  </si>
  <si>
    <r>
      <rPr>
        <sz val="14"/>
        <rFont val="細明體"/>
        <family val="3"/>
        <charset val="136"/>
      </rPr>
      <t>使徒行者</t>
    </r>
    <r>
      <rPr>
        <sz val="14"/>
        <rFont val="Times New Roman"/>
        <family val="3"/>
      </rPr>
      <t>3</t>
    </r>
    <r>
      <rPr>
        <sz val="14"/>
        <rFont val="Times New Roman"/>
        <family val="1"/>
      </rPr>
      <t xml:space="preserve"> Line Walker: Bull Fight (37 EPI)</t>
    </r>
    <phoneticPr fontId="0" type="noConversion"/>
  </si>
  <si>
    <t>800645810 (CA/MA) (Sub: Chi/Eng) (CC)</t>
    <phoneticPr fontId="0" type="noConversion"/>
  </si>
  <si>
    <t>珠玉在側 Treasures Around (24 EPI)</t>
    <phoneticPr fontId="0" type="noConversion"/>
  </si>
  <si>
    <r>
      <rPr>
        <sz val="14"/>
        <rFont val="細明體"/>
        <family val="3"/>
        <charset val="136"/>
      </rPr>
      <t xml:space="preserve">吃貨橫掃港深珠 </t>
    </r>
    <r>
      <rPr>
        <sz val="14"/>
        <rFont val="Times New Roman"/>
        <family val="3"/>
      </rPr>
      <t>Operation Gourmet - Hong Kong-Shenzhen-Zhuhai (15 EPI)</t>
    </r>
    <phoneticPr fontId="0" type="noConversion"/>
  </si>
  <si>
    <r>
      <rPr>
        <sz val="14"/>
        <rFont val="細明體"/>
        <family val="3"/>
        <charset val="136"/>
      </rPr>
      <t>藝遊巷弄</t>
    </r>
    <r>
      <rPr>
        <sz val="14"/>
        <rFont val="Times New Roman"/>
        <family val="1"/>
      </rPr>
      <t xml:space="preserve"> Art Lane (7 EPI)</t>
    </r>
    <phoneticPr fontId="0" type="noConversion"/>
  </si>
  <si>
    <t>800572465 (Sub: Chi) (CC)</t>
    <phoneticPr fontId="0" type="noConversion"/>
  </si>
  <si>
    <t>800553673 (Sub: Chi) (CC)</t>
    <phoneticPr fontId="0" type="noConversion"/>
  </si>
  <si>
    <t>如果這樣生活 Wishful Living (10 EPI)</t>
    <phoneticPr fontId="0" type="noConversion"/>
  </si>
  <si>
    <t>Travel Buddies (9 EPI)</t>
    <phoneticPr fontId="0" type="noConversion"/>
  </si>
  <si>
    <t>800631880 (Sub: Chi) (CC)</t>
    <phoneticPr fontId="0" type="noConversion"/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</si>
  <si>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</si>
  <si>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Cat, Me, If You Can Depict The Old Hong Kong 2 (10 EPI)</t>
    <phoneticPr fontId="0" type="noConversion"/>
  </si>
  <si>
    <t>800644563 (Sub: Chi) (CC)</t>
    <phoneticPr fontId="0" type="noConversion"/>
  </si>
  <si>
    <t>Amazing Cut (5 EPI)</t>
  </si>
  <si>
    <t># 11</t>
    <phoneticPr fontId="0" type="noConversion"/>
  </si>
  <si>
    <t>800644211 (CA/MA) (Sub: Chi/Eng) (CC)</t>
    <phoneticPr fontId="0" type="noConversion"/>
  </si>
  <si>
    <r>
      <rPr>
        <sz val="14"/>
        <rFont val="微軟正黑體"/>
        <family val="1"/>
        <charset val="136"/>
      </rPr>
      <t xml:space="preserve">企業強人 </t>
    </r>
    <r>
      <rPr>
        <sz val="14"/>
        <rFont val="Times New Roman"/>
        <family val="1"/>
      </rPr>
      <t>Big Biz Duel</t>
    </r>
    <r>
      <rPr>
        <sz val="14"/>
        <rFont val="Times New Roman"/>
        <family val="1"/>
        <charset val="136"/>
      </rPr>
      <t xml:space="preserve"> (25 EPI)</t>
    </r>
    <phoneticPr fontId="0" type="noConversion"/>
  </si>
  <si>
    <r>
      <rPr>
        <sz val="14"/>
        <rFont val="Times New Roman"/>
        <family val="3"/>
      </rPr>
      <t>X</t>
    </r>
    <r>
      <rPr>
        <sz val="14"/>
        <rFont val="微軟正黑體"/>
        <family val="3"/>
        <charset val="136"/>
      </rPr>
      <t>偏方</t>
    </r>
    <r>
      <rPr>
        <sz val="14"/>
        <rFont val="Times New Roman"/>
        <family val="3"/>
      </rPr>
      <t xml:space="preserve"> </t>
    </r>
    <r>
      <rPr>
        <sz val="14"/>
        <rFont val="微軟正黑體"/>
        <family val="3"/>
        <charset val="136"/>
      </rPr>
      <t>全民拆解</t>
    </r>
    <r>
      <rPr>
        <sz val="14"/>
        <rFont val="Times New Roman"/>
        <family val="3"/>
      </rPr>
      <t xml:space="preserve"> III </t>
    </r>
    <r>
      <rPr>
        <sz val="14"/>
        <rFont val="Times New Roman"/>
        <family val="1"/>
      </rPr>
      <t>Homemade Therapy (Sr.3) (6 EPI)</t>
    </r>
    <phoneticPr fontId="0" type="noConversion"/>
  </si>
  <si>
    <t>800570613 (Sub: Chi) (CC)</t>
    <phoneticPr fontId="0" type="noConversion"/>
  </si>
  <si>
    <t>The Drunken Scotland (10 EPI)</t>
    <phoneticPr fontId="0" type="noConversion"/>
  </si>
  <si>
    <t>800643834 (Sub: Chi) (CC)</t>
    <phoneticPr fontId="0" type="noConversion"/>
  </si>
  <si>
    <t>中年好聲音3之大灣區新馬PK戰 # 5</t>
    <phoneticPr fontId="0" type="noConversion"/>
  </si>
  <si>
    <t>800646805 (Sub: *Chi) (OP)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</si>
  <si>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 #1</t>
    </r>
    <phoneticPr fontId="0" type="noConversion"/>
  </si>
  <si>
    <t>No Poverty Land IV - One Belt One Road (10 EPI)</t>
    <phoneticPr fontId="0" type="noConversion"/>
  </si>
  <si>
    <t>J Music #56</t>
    <phoneticPr fontId="0" type="noConversion"/>
  </si>
  <si>
    <t># 12</t>
    <phoneticPr fontId="0" type="noConversion"/>
  </si>
  <si>
    <t># 271</t>
    <phoneticPr fontId="0" type="noConversion"/>
  </si>
  <si>
    <t>愛．回家之開心速遞</t>
  </si>
  <si>
    <t># 8</t>
    <phoneticPr fontId="0" type="noConversion"/>
  </si>
  <si>
    <t>800647325 (Sub: *Chi) (OP)</t>
    <phoneticPr fontId="0" type="noConversion"/>
  </si>
  <si>
    <t>WK 41</t>
    <phoneticPr fontId="0" type="noConversion"/>
  </si>
  <si>
    <t>PERIOD: 7 - 13 Oct 2024</t>
    <phoneticPr fontId="0" type="noConversion"/>
  </si>
  <si>
    <t># 201</t>
    <phoneticPr fontId="0" type="noConversion"/>
  </si>
  <si>
    <t># 1120</t>
    <phoneticPr fontId="0" type="noConversion"/>
  </si>
  <si>
    <t># 200</t>
    <phoneticPr fontId="0" type="noConversion"/>
  </si>
  <si>
    <t># 10</t>
    <phoneticPr fontId="0" type="noConversion"/>
  </si>
  <si>
    <t># 3</t>
    <phoneticPr fontId="0" type="noConversion"/>
  </si>
  <si>
    <t># 17</t>
    <phoneticPr fontId="0" type="noConversion"/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</si>
  <si>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3</t>
    </r>
    <phoneticPr fontId="0" type="noConversion"/>
  </si>
  <si>
    <t># 16</t>
    <phoneticPr fontId="0" type="noConversion"/>
  </si>
  <si>
    <t># 31</t>
    <phoneticPr fontId="0" type="noConversion"/>
  </si>
  <si>
    <t># 41</t>
    <phoneticPr fontId="0" type="noConversion"/>
  </si>
  <si>
    <t># 13 - 14</t>
    <phoneticPr fontId="0" type="noConversion"/>
  </si>
  <si>
    <t># 15 - 16</t>
    <phoneticPr fontId="0" type="noConversion"/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</si>
  <si>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45</t>
    </r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</si>
  <si>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40</t>
    </r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</si>
  <si>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219</t>
    </r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</si>
  <si>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12</t>
    </r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</si>
  <si>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41</t>
    </r>
    <phoneticPr fontId="0" type="noConversion"/>
  </si>
  <si>
    <t># 27</t>
    <phoneticPr fontId="0" type="noConversion"/>
  </si>
  <si>
    <t># 28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</si>
  <si>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25</t>
    </r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</si>
  <si>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26</t>
    </r>
    <phoneticPr fontId="0" type="noConversion"/>
  </si>
  <si>
    <t># 272</t>
    <phoneticPr fontId="0" type="noConversion"/>
  </si>
  <si>
    <t># 278</t>
    <phoneticPr fontId="0" type="noConversion"/>
  </si>
  <si>
    <t># 13</t>
    <phoneticPr fontId="0" type="noConversion"/>
  </si>
  <si>
    <t>800647372 (Sub: Chi) (CC)</t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</si>
  <si>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366</t>
    </r>
    <phoneticPr fontId="0" type="noConversion"/>
  </si>
  <si>
    <t># 2393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</si>
  <si>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39</t>
    </r>
    <r>
      <rPr>
        <sz val="14"/>
        <rFont val="Times New Roman"/>
        <family val="3"/>
        <charset val="136"/>
      </rPr>
      <t xml:space="preserve">    1545</t>
    </r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</si>
  <si>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#9</t>
    </r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</si>
  <si>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16</t>
    </r>
    <r>
      <rPr>
        <sz val="14"/>
        <rFont val="Times New Roman"/>
        <family val="3"/>
        <charset val="136"/>
      </rPr>
      <t xml:space="preserve">    0945</t>
    </r>
    <phoneticPr fontId="0" type="noConversion"/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</si>
  <si>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40</t>
    </r>
    <phoneticPr fontId="0" type="noConversion"/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</si>
  <si>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#5</t>
    </r>
    <phoneticPr fontId="0" type="noConversion"/>
  </si>
  <si>
    <t>尋醉蘇格蘭 #2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</si>
  <si>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40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</si>
  <si>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12</t>
    </r>
    <phoneticPr fontId="0" type="noConversion"/>
  </si>
  <si>
    <t>800636826 (Sub: *Chi) (OP) (CA/MA)</t>
  </si>
  <si>
    <t>Sunday Report 2024</t>
    <phoneticPr fontId="0" type="noConversion"/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</si>
  <si>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32</t>
    </r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</si>
  <si>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#10</t>
    </r>
    <phoneticPr fontId="0" type="noConversion"/>
  </si>
  <si>
    <t>中年好聲音3之大灣區新馬PK戰 # 6</t>
    <phoneticPr fontId="0" type="noConversion"/>
  </si>
  <si>
    <t>800647484 (Sub: *Chi) (OP)</t>
    <phoneticPr fontId="0" type="noConversion"/>
  </si>
  <si>
    <t>J Music #57</t>
    <phoneticPr fontId="0" type="noConversion"/>
  </si>
  <si>
    <t>網紅甜卡 #10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</si>
  <si>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 #2</t>
    </r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</si>
  <si>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10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</si>
  <si>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</si>
  <si>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</si>
  <si>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10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</si>
  <si>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42</t>
    <phoneticPr fontId="0" type="noConversion"/>
  </si>
  <si>
    <t>PERIOD: 14 - 20 Oct 2024</t>
    <phoneticPr fontId="0" type="noConversion"/>
  </si>
  <si>
    <r>
      <rPr>
        <b/>
        <sz val="14"/>
        <rFont val="細明體"/>
        <family val="3"/>
        <charset val="136"/>
      </rPr>
      <t>星期四</t>
    </r>
  </si>
  <si>
    <r>
      <rPr>
        <sz val="14"/>
        <rFont val="Times New Roman"/>
        <family val="3"/>
      </rPr>
      <t>X</t>
    </r>
    <r>
      <rPr>
        <sz val="14"/>
        <rFont val="微軟正黑體"/>
        <family val="3"/>
        <charset val="136"/>
      </rPr>
      <t>偏方</t>
    </r>
    <r>
      <rPr>
        <sz val="14"/>
        <rFont val="Times New Roman"/>
        <family val="3"/>
      </rPr>
      <t xml:space="preserve"> </t>
    </r>
    <r>
      <rPr>
        <sz val="14"/>
        <rFont val="微軟正黑體"/>
        <family val="3"/>
        <charset val="136"/>
      </rPr>
      <t>全民拆解</t>
    </r>
    <r>
      <rPr>
        <sz val="14"/>
        <rFont val="Times New Roman"/>
        <family val="3"/>
      </rPr>
      <t xml:space="preserve"> III </t>
    </r>
    <r>
      <rPr>
        <sz val="14"/>
        <rFont val="Times New Roman"/>
        <family val="1"/>
      </rPr>
      <t>Homemade Therapy (Sr.3) (6 EPI)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</si>
  <si>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</si>
  <si>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細明體"/>
        <family val="3"/>
        <charset val="136"/>
      </rPr>
      <t>使徒行者</t>
    </r>
    <r>
      <rPr>
        <sz val="14"/>
        <rFont val="Times New Roman"/>
        <family val="3"/>
      </rPr>
      <t>3</t>
    </r>
    <r>
      <rPr>
        <sz val="14"/>
        <rFont val="Times New Roman"/>
        <family val="1"/>
      </rPr>
      <t xml:space="preserve"> Line Walker: Bull Fight (37 EPI)</t>
    </r>
  </si>
  <si>
    <r>
      <rPr>
        <sz val="14"/>
        <rFont val="細明體"/>
        <family val="3"/>
        <charset val="136"/>
      </rPr>
      <t>當四葉草碰上劍尖時</t>
    </r>
    <r>
      <rPr>
        <sz val="14"/>
        <rFont val="Times New Roman"/>
        <family val="1"/>
      </rPr>
      <t xml:space="preserve"> HEARTS OF FENCING (11 EPI)</t>
    </r>
  </si>
  <si>
    <t># 1</t>
    <phoneticPr fontId="0" type="noConversion"/>
  </si>
  <si>
    <t># 208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</si>
  <si>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17</t>
    </r>
    <r>
      <rPr>
        <sz val="14"/>
        <rFont val="Times New Roman"/>
        <family val="3"/>
        <charset val="136"/>
      </rPr>
      <t xml:space="preserve">    0945</t>
    </r>
  </si>
  <si>
    <t>吃貨橫掃港深珠</t>
    <phoneticPr fontId="0" type="noConversion"/>
  </si>
  <si>
    <t># 15</t>
    <phoneticPr fontId="0" type="noConversion"/>
  </si>
  <si>
    <t># 17 - 18</t>
    <phoneticPr fontId="0" type="noConversion"/>
  </si>
  <si>
    <t># 19 - 20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</si>
  <si>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#10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</si>
  <si>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220</t>
    </r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</si>
  <si>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</si>
  <si>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46</t>
    </r>
  </si>
  <si>
    <t># 205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</si>
  <si>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13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</si>
  <si>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41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</si>
  <si>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41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</si>
  <si>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</si>
  <si>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40</t>
    </r>
    <r>
      <rPr>
        <sz val="14"/>
        <rFont val="Times New Roman"/>
        <family val="3"/>
        <charset val="136"/>
      </rPr>
      <t xml:space="preserve">    1545</t>
    </r>
  </si>
  <si>
    <r>
      <rPr>
        <sz val="14"/>
        <rFont val="細明體"/>
        <family val="3"/>
        <charset val="136"/>
      </rPr>
      <t>廉政行動</t>
    </r>
    <r>
      <rPr>
        <sz val="14"/>
        <rFont val="Times New Roman"/>
        <family val="3"/>
      </rPr>
      <t xml:space="preserve">2024 </t>
    </r>
    <r>
      <rPr>
        <sz val="14"/>
        <rFont val="Microsoft JhengHei UI"/>
        <family val="3"/>
        <charset val="136"/>
      </rPr>
      <t>製作特輯</t>
    </r>
  </si>
  <si>
    <t>800625016 (Sub: Chi) (CC)</t>
    <phoneticPr fontId="0" type="noConversion"/>
  </si>
  <si>
    <t>同屋企人去旅行 Family Vacation (6 EPI)</t>
    <phoneticPr fontId="0" type="noConversion"/>
  </si>
  <si>
    <t># 5</t>
    <phoneticPr fontId="0" type="noConversion"/>
  </si>
  <si>
    <t># 4</t>
    <phoneticPr fontId="0" type="noConversion"/>
  </si>
  <si>
    <r>
      <t>800609362 (Sub: Chi)(CC) CP</t>
    </r>
    <r>
      <rPr>
        <sz val="14"/>
        <rFont val="細明體"/>
        <family val="1"/>
        <charset val="136"/>
      </rPr>
      <t>訓練營</t>
    </r>
    <r>
      <rPr>
        <sz val="14"/>
        <rFont val="Times New Roman"/>
        <family val="1"/>
      </rPr>
      <t xml:space="preserve"> Love At The First Scene (20 EPI)</t>
    </r>
  </si>
  <si>
    <t># 19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</si>
  <si>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13</t>
    </r>
  </si>
  <si>
    <r>
      <rPr>
        <sz val="14"/>
        <rFont val="細明體"/>
        <family val="3"/>
        <charset val="136"/>
      </rPr>
      <t>藝遊巷弄</t>
    </r>
    <r>
      <rPr>
        <sz val="14"/>
        <rFont val="Times New Roman"/>
        <family val="1"/>
      </rPr>
      <t xml:space="preserve"> Art Lane (7 EPI)</t>
    </r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</si>
  <si>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4</t>
    </r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</si>
  <si>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</si>
  <si>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</si>
  <si>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33</t>
    <phoneticPr fontId="0" type="noConversion"/>
  </si>
  <si>
    <r>
      <rPr>
        <sz val="14"/>
        <rFont val="細明體"/>
        <family val="3"/>
        <charset val="136"/>
      </rPr>
      <t>天龍八部</t>
    </r>
    <r>
      <rPr>
        <sz val="14"/>
        <rFont val="Times New Roman"/>
        <family val="1"/>
      </rPr>
      <t xml:space="preserve"> Demi-Gods and Semi-Devils (50 EPI)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</si>
  <si>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42</t>
    </r>
  </si>
  <si>
    <t># 46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</si>
  <si>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</si>
  <si>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29</t>
    <phoneticPr fontId="0" type="noConversion"/>
  </si>
  <si>
    <t># 30</t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</si>
  <si>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</si>
  <si>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</si>
  <si>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27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</si>
  <si>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28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</si>
  <si>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367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</si>
  <si>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33</t>
    </r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</si>
  <si>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</si>
  <si>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#11</t>
    </r>
  </si>
  <si>
    <t># 279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</si>
  <si>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</si>
  <si>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2373</t>
    <phoneticPr fontId="0" type="noConversion"/>
  </si>
  <si>
    <t># 2400</t>
    <phoneticPr fontId="0" type="noConversion"/>
  </si>
  <si>
    <t>TBC (Sub: *Chi) (OP)</t>
    <phoneticPr fontId="0" type="noConversion"/>
  </si>
  <si>
    <r>
      <rPr>
        <sz val="14"/>
        <rFont val="微軟正黑體"/>
        <family val="1"/>
        <charset val="136"/>
      </rPr>
      <t xml:space="preserve">企業強人 </t>
    </r>
    <r>
      <rPr>
        <sz val="14"/>
        <rFont val="Times New Roman"/>
        <family val="1"/>
      </rPr>
      <t>Big Biz Duel</t>
    </r>
    <r>
      <rPr>
        <sz val="14"/>
        <rFont val="Times New Roman"/>
        <family val="1"/>
        <charset val="136"/>
      </rPr>
      <t xml:space="preserve"> (25 EPI)</t>
    </r>
  </si>
  <si>
    <t># 21</t>
    <phoneticPr fontId="0" type="noConversion"/>
  </si>
  <si>
    <t>大師兄開心嘩鬼感謝祭</t>
    <phoneticPr fontId="0" type="noConversion"/>
  </si>
  <si>
    <t>Super Trio - Halloween Special 2024</t>
    <phoneticPr fontId="0" type="noConversion"/>
  </si>
  <si>
    <t># 23 - 24</t>
    <phoneticPr fontId="0" type="noConversion"/>
  </si>
  <si>
    <t># 18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</si>
  <si>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#3</t>
    </r>
  </si>
  <si>
    <t>TBC (Sub: Chi) (CC)</t>
    <phoneticPr fontId="0" type="noConversion"/>
  </si>
  <si>
    <r>
      <rPr>
        <sz val="14"/>
        <rFont val="細明體"/>
        <family val="3"/>
        <charset val="136"/>
      </rPr>
      <t xml:space="preserve">瑞士潮什麼 </t>
    </r>
    <r>
      <rPr>
        <sz val="14"/>
        <rFont val="Times New Roman"/>
        <family val="3"/>
      </rPr>
      <t>Hipster Tour - Switzerland (5 EPI)</t>
    </r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</si>
  <si>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#6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</si>
  <si>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41</t>
    </r>
  </si>
  <si>
    <t>J Music #58</t>
    <phoneticPr fontId="0" type="noConversion"/>
  </si>
  <si>
    <t xml:space="preserve">珠玉在側 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</si>
  <si>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</si>
  <si>
    <t># 285</t>
    <phoneticPr fontId="0" type="noConversion"/>
  </si>
  <si>
    <t xml:space="preserve"> 剪裁魔法師 #4</t>
    <phoneticPr fontId="0" type="noConversion"/>
  </si>
  <si>
    <r>
      <rPr>
        <sz val="14"/>
        <rFont val="Times New Roman"/>
        <family val="3"/>
      </rPr>
      <t>X</t>
    </r>
    <r>
      <rPr>
        <sz val="14"/>
        <rFont val="微軟正黑體"/>
        <family val="3"/>
        <charset val="136"/>
      </rPr>
      <t>偏方</t>
    </r>
    <r>
      <rPr>
        <sz val="14"/>
        <rFont val="Times New Roman"/>
        <family val="3"/>
      </rPr>
      <t xml:space="preserve"> </t>
    </r>
    <r>
      <rPr>
        <sz val="14"/>
        <rFont val="微軟正黑體"/>
        <family val="3"/>
        <charset val="136"/>
      </rPr>
      <t>全民拆解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Homemade Therapy (Sr.3) (6 EPI)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</si>
  <si>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3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</si>
  <si>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 </t>
    </r>
    <r>
      <rPr>
        <sz val="14"/>
        <rFont val="Times New Roman"/>
        <family val="1"/>
      </rPr>
      <t># 4</t>
    </r>
  </si>
  <si>
    <t>800647194 (Sub: *Chi) (OP) 剪裁魔法師 #4</t>
    <phoneticPr fontId="0" type="noConversion"/>
  </si>
  <si>
    <t>TBC</t>
  </si>
  <si>
    <t>玩轉澳門更多Fun # 2</t>
  </si>
  <si>
    <t># 3645</t>
  </si>
  <si>
    <t># 3646</t>
  </si>
  <si>
    <t># 3647</t>
  </si>
  <si>
    <t># 3648</t>
  </si>
  <si>
    <t>百年一金庸</t>
  </si>
  <si>
    <t>More Fun In Macau (2 EPI)</t>
  </si>
  <si>
    <t>800643803 (Sub: *Chi)  (OP)</t>
  </si>
  <si>
    <r>
      <rPr>
        <sz val="14"/>
        <rFont val="細明體"/>
        <family val="3"/>
        <charset val="136"/>
      </rPr>
      <t>一條麻甩在東莞</t>
    </r>
    <r>
      <rPr>
        <sz val="14"/>
        <rFont val="Times New Roman"/>
        <family val="1"/>
      </rPr>
      <t xml:space="preserve"> # 12</t>
    </r>
  </si>
  <si>
    <t>Made In Dongguan (13 EPI)</t>
  </si>
  <si>
    <t>The Legacy Of Jinyong</t>
  </si>
  <si>
    <t>800632426 (OP)</t>
  </si>
  <si>
    <t># 3649            2315</t>
  </si>
  <si>
    <t xml:space="preserve">(R)        </t>
  </si>
  <si>
    <t>一條麻甩在東莞 # 12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</si>
  <si>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10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</si>
  <si>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43</t>
    <phoneticPr fontId="0" type="noConversion"/>
  </si>
  <si>
    <t>PERIOD: 21 - 27 Oct 2024</t>
    <phoneticPr fontId="0" type="noConversion"/>
  </si>
  <si>
    <r>
      <rPr>
        <sz val="14"/>
        <rFont val="微軟正黑體"/>
        <family val="3"/>
        <charset val="136"/>
      </rPr>
      <t>醫醫，我不想再病了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Better Be Healthy (12 EPI)</t>
    </r>
  </si>
  <si>
    <t># 22</t>
    <phoneticPr fontId="0" type="noConversion"/>
  </si>
  <si>
    <t># 215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</si>
  <si>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18</t>
    </r>
    <r>
      <rPr>
        <sz val="14"/>
        <rFont val="Times New Roman"/>
        <family val="3"/>
        <charset val="136"/>
      </rPr>
      <t xml:space="preserve">    0945</t>
    </r>
  </si>
  <si>
    <t># 1133</t>
    <phoneticPr fontId="0" type="noConversion"/>
  </si>
  <si>
    <t>瑞士潮什麼</t>
    <phoneticPr fontId="0" type="noConversion"/>
  </si>
  <si>
    <t>The Executioner (26 EPI)</t>
    <phoneticPr fontId="0" type="noConversion"/>
  </si>
  <si>
    <t># 22 - 22</t>
    <phoneticPr fontId="0" type="noConversion"/>
  </si>
  <si>
    <t>企業強人</t>
  </si>
  <si>
    <t># 25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</si>
  <si>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#11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</si>
  <si>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221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</si>
  <si>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47</t>
    </r>
  </si>
  <si>
    <t># 210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</si>
  <si>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14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</si>
  <si>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42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</si>
  <si>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41</t>
    </r>
    <r>
      <rPr>
        <sz val="14"/>
        <rFont val="Times New Roman"/>
        <family val="3"/>
        <charset val="136"/>
      </rPr>
      <t xml:space="preserve">    1545</t>
    </r>
  </si>
  <si>
    <t>善心滿載仁愛堂</t>
    <phoneticPr fontId="0" type="noConversion"/>
  </si>
  <si>
    <t>800588650 (Sub: Chi) (CC)</t>
    <phoneticPr fontId="0" type="noConversion"/>
  </si>
  <si>
    <t># 2</t>
    <phoneticPr fontId="0" type="noConversion"/>
  </si>
  <si>
    <r>
      <t xml:space="preserve">800576181 (Sub: Chi)(CC) </t>
    </r>
    <r>
      <rPr>
        <sz val="14"/>
        <rFont val="微軟正黑體"/>
        <family val="1"/>
        <charset val="136"/>
      </rPr>
      <t>台北</t>
    </r>
    <r>
      <rPr>
        <sz val="14"/>
        <rFont val="Times New Roman"/>
        <family val="1"/>
      </rPr>
      <t>101</t>
    </r>
    <r>
      <rPr>
        <sz val="14"/>
        <rFont val="微軟正黑體"/>
        <family val="1"/>
        <charset val="136"/>
      </rPr>
      <t>種玩法</t>
    </r>
    <r>
      <rPr>
        <sz val="14"/>
        <rFont val="Times New Roman"/>
        <family val="1"/>
      </rPr>
      <t xml:space="preserve"> Taiwan Fun 101 (Sr.2) (10 EPI)</t>
    </r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</si>
  <si>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5</t>
    </r>
  </si>
  <si>
    <t># 35</t>
    <phoneticPr fontId="0" type="noConversion"/>
  </si>
  <si>
    <t>800577830 (CA/MA) (Sub: Chi) (CC)</t>
    <phoneticPr fontId="0" type="noConversion"/>
  </si>
  <si>
    <r>
      <rPr>
        <sz val="14"/>
        <rFont val="細明體"/>
        <family val="3"/>
        <charset val="136"/>
      </rPr>
      <t>燕雲台</t>
    </r>
    <r>
      <rPr>
        <sz val="14"/>
        <rFont val="Times New Roman"/>
        <family val="1"/>
      </rPr>
      <t xml:space="preserve"> The Legend of Xiao Chuo (48 EPI)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</si>
  <si>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43</t>
    </r>
  </si>
  <si>
    <t># 32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</si>
  <si>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29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</si>
  <si>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7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</si>
  <si>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30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</si>
  <si>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8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</si>
  <si>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368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</si>
  <si>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42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</si>
  <si>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34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</si>
  <si>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#12</t>
    </r>
  </si>
  <si>
    <t># 286</t>
    <phoneticPr fontId="0" type="noConversion"/>
  </si>
  <si>
    <t># 2405</t>
    <phoneticPr fontId="0" type="noConversion"/>
  </si>
  <si>
    <t>TBC (CA/MA) (Sub: Chi/Eng) (CC)</t>
    <phoneticPr fontId="0" type="noConversion"/>
  </si>
  <si>
    <r>
      <rPr>
        <sz val="14"/>
        <rFont val="細明體"/>
        <family val="3"/>
        <charset val="136"/>
      </rPr>
      <t>善心滿載仁愛堂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直播</t>
    </r>
    <r>
      <rPr>
        <sz val="14"/>
        <rFont val="Times New Roman"/>
        <family val="1"/>
      </rPr>
      <t>)</t>
    </r>
  </si>
  <si>
    <r>
      <rPr>
        <sz val="13"/>
        <rFont val="細明體"/>
        <family val="3"/>
        <charset val="136"/>
      </rPr>
      <t>中年好聲音</t>
    </r>
    <r>
      <rPr>
        <sz val="13"/>
        <rFont val="Times New Roman"/>
        <family val="3"/>
      </rPr>
      <t>3</t>
    </r>
    <r>
      <rPr>
        <sz val="13"/>
        <rFont val="Times New Roman"/>
        <family val="3"/>
        <charset val="136"/>
      </rPr>
      <t xml:space="preserve"> #1</t>
    </r>
  </si>
  <si>
    <t>Yan Oi Tong Charity Show 2024 (Live)</t>
    <phoneticPr fontId="0" type="noConversion"/>
  </si>
  <si>
    <t>Midlife, Sing &amp; Shine! 3 (28 EPI)</t>
    <phoneticPr fontId="0" type="noConversion"/>
  </si>
  <si>
    <t>800646345 (CA/MA) (Sub: Chi/Eng) (CC)</t>
    <phoneticPr fontId="0" type="noConversion"/>
  </si>
  <si>
    <t>廉政行動2024 ICAC Investigators 2024 (5 EPI)</t>
    <phoneticPr fontId="0" type="noConversion"/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</si>
  <si>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#7</t>
    </r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</si>
  <si>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#4</t>
    </r>
  </si>
  <si>
    <r>
      <rPr>
        <sz val="14"/>
        <rFont val="細明體"/>
        <family val="3"/>
        <charset val="136"/>
      </rPr>
      <t xml:space="preserve">呃錢 </t>
    </r>
    <r>
      <rPr>
        <sz val="14"/>
        <rFont val="Times New Roman"/>
        <family val="3"/>
      </rPr>
      <t>Scam Alert! (10 EPI)</t>
    </r>
  </si>
  <si>
    <t>尋醉蘇格蘭 #3</t>
    <phoneticPr fontId="0" type="noConversion"/>
  </si>
  <si>
    <t>J Music #59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</si>
  <si>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42</t>
    </r>
  </si>
  <si>
    <t># 3654</t>
    <phoneticPr fontId="0" type="noConversion"/>
  </si>
  <si>
    <t># 3657            2315</t>
    <phoneticPr fontId="0" type="noConversion"/>
  </si>
  <si>
    <r>
      <t>網紅甜卡</t>
    </r>
    <r>
      <rPr>
        <sz val="14"/>
        <rFont val="Times New Roman"/>
        <family val="1"/>
      </rPr>
      <t xml:space="preserve"> #12</t>
    </r>
  </si>
  <si>
    <r>
      <t xml:space="preserve">(R)                                  </t>
    </r>
    <r>
      <rPr>
        <sz val="14"/>
        <rFont val="微軟正黑體"/>
        <family val="1"/>
        <charset val="136"/>
      </rPr>
      <t>美食新聞報道</t>
    </r>
  </si>
  <si>
    <t># 292</t>
    <phoneticPr fontId="0" type="noConversion"/>
  </si>
  <si>
    <t>h</t>
  </si>
  <si>
    <t>800616903 (Sub: *Chi) (OP)</t>
  </si>
  <si>
    <t>Hands Up   Hands Up 2024</t>
  </si>
  <si>
    <t># 1109</t>
  </si>
  <si>
    <t># 1127</t>
  </si>
  <si>
    <t># 1128</t>
  </si>
  <si>
    <t># 1129</t>
  </si>
  <si>
    <t># 1130</t>
  </si>
  <si>
    <t># 1131</t>
  </si>
  <si>
    <t># 1132</t>
  </si>
  <si>
    <t># 3649</t>
  </si>
  <si>
    <t># 3650</t>
  </si>
  <si>
    <t># 3651</t>
  </si>
  <si>
    <t># 3652</t>
  </si>
  <si>
    <t>新聞透視 # 41</t>
  </si>
  <si>
    <t>剪裁魔法師 #5</t>
  </si>
  <si>
    <t xml:space="preserve">(R)          </t>
  </si>
  <si>
    <t>中年好聲音3之百強誕生</t>
  </si>
  <si>
    <t>800644563 (Sub: Chi) (CC)</t>
  </si>
  <si>
    <t>800629753 (Sub: Chi) (CC)</t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</si>
  <si>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5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</si>
  <si>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6</t>
    </r>
  </si>
  <si>
    <t>Cat, Me, If You Can Depict The Old Hong Kong 2 (10 EPI)</t>
  </si>
  <si>
    <t>Ring Ling Ling (44 EPI)</t>
  </si>
  <si>
    <t># 3653            2315</t>
  </si>
  <si>
    <t>800647194 (Sub: *Chi) (OP) 剪裁魔法師 #5</t>
  </si>
  <si>
    <t>TBC (Sub: *Chi)  (OP)</t>
  </si>
  <si>
    <t>Midlife, Sing &amp; Shine! 3 - The Audition</t>
  </si>
  <si>
    <t>珠玉在側 Treasures Around (24 EPI)</t>
  </si>
  <si>
    <t># 23 - 24</t>
  </si>
  <si>
    <t>The Making Of ICAC Investigators 2024</t>
  </si>
  <si>
    <r>
      <t>晚間新聞</t>
    </r>
    <r>
      <rPr>
        <sz val="14"/>
        <rFont val="Times New Roman"/>
        <family val="1"/>
        <charset val="136"/>
      </rPr>
      <t xml:space="preserve">   News Roundup</t>
    </r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</si>
  <si>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10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</si>
  <si>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44</t>
    <phoneticPr fontId="0" type="noConversion"/>
  </si>
  <si>
    <t>PERIOD: 28 - 3 Nov 2024</t>
    <phoneticPr fontId="0" type="noConversion"/>
  </si>
  <si>
    <t># 222</t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</si>
  <si>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19</t>
    </r>
    <r>
      <rPr>
        <sz val="14"/>
        <rFont val="Times New Roman"/>
        <family val="3"/>
        <charset val="136"/>
      </rPr>
      <t xml:space="preserve">    0945</t>
    </r>
  </si>
  <si>
    <t># 1140</t>
    <phoneticPr fontId="0" type="noConversion"/>
  </si>
  <si>
    <t>公公出宮</t>
  </si>
  <si>
    <t>Short End Of The Stick (35 EPI)</t>
  </si>
  <si>
    <t># 25 - 26</t>
    <phoneticPr fontId="0" type="noConversion"/>
  </si>
  <si>
    <t># 1 - 2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</si>
  <si>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#12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</si>
  <si>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222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</si>
  <si>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48</t>
    </r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</si>
  <si>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15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</si>
  <si>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43</t>
    </r>
  </si>
  <si>
    <r>
      <t>廉政行動</t>
    </r>
    <r>
      <rPr>
        <sz val="14"/>
        <rFont val="Times New Roman"/>
        <family val="1"/>
      </rPr>
      <t>2024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</si>
  <si>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#1</t>
    </r>
  </si>
  <si>
    <t>日本德島 #1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</si>
  <si>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42</t>
    </r>
    <r>
      <rPr>
        <sz val="14"/>
        <rFont val="Times New Roman"/>
        <family val="3"/>
        <charset val="136"/>
      </rPr>
      <t xml:space="preserve">    1545</t>
    </r>
  </si>
  <si>
    <t xml:space="preserve">TBC </t>
    <phoneticPr fontId="0" type="noConversion"/>
  </si>
  <si>
    <t># 6</t>
    <phoneticPr fontId="0" type="noConversion"/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</si>
  <si>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6</t>
    </r>
  </si>
  <si>
    <t># 37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</si>
  <si>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44</t>
    </r>
  </si>
  <si>
    <t># 34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</si>
  <si>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31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</si>
  <si>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9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</si>
  <si>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32</t>
    </r>
  </si>
  <si>
    <r>
      <rPr>
        <sz val="14"/>
        <rFont val="新細明體"/>
        <family val="3"/>
        <charset val="136"/>
      </rPr>
      <t>他和她的喵店長</t>
    </r>
    <r>
      <rPr>
        <sz val="14"/>
        <rFont val="Times New Roman"/>
        <family val="3"/>
      </rPr>
      <t xml:space="preserve"> 2</t>
    </r>
    <r>
      <rPr>
        <sz val="14"/>
        <rFont val="新細明體"/>
        <family val="3"/>
        <charset val="136"/>
      </rPr>
      <t xml:space="preserve"> </t>
    </r>
    <r>
      <rPr>
        <sz val="14"/>
        <rFont val="Times New Roman"/>
        <family val="1"/>
      </rPr>
      <t># 10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</si>
  <si>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369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</si>
  <si>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43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</si>
  <si>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35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</si>
  <si>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#13</t>
    </r>
  </si>
  <si>
    <t># 293</t>
    <phoneticPr fontId="0" type="noConversion"/>
  </si>
  <si>
    <t># 2411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</si>
  <si>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#2</t>
    </r>
  </si>
  <si>
    <t>800644780 (CA/MA) (Sub: Chi/Eng) (CC)</t>
    <phoneticPr fontId="0" type="noConversion"/>
  </si>
  <si>
    <t>黑色月光 Darkside Of The Moon (25 EPI)</t>
    <phoneticPr fontId="0" type="noConversion"/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</si>
  <si>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#8</t>
    </r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</si>
  <si>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#5</t>
    </r>
  </si>
  <si>
    <t>尋醉蘇格蘭 #4</t>
    <phoneticPr fontId="0" type="noConversion"/>
  </si>
  <si>
    <t>J Music #60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</si>
  <si>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43</t>
    </r>
  </si>
  <si>
    <t># 3658</t>
    <phoneticPr fontId="0" type="noConversion"/>
  </si>
  <si>
    <t># 3661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</si>
  <si>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14</t>
    </r>
  </si>
  <si>
    <r>
      <t>網紅甜卡</t>
    </r>
    <r>
      <rPr>
        <sz val="14"/>
        <rFont val="Times New Roman"/>
        <family val="1"/>
      </rPr>
      <t xml:space="preserve"> #13</t>
    </r>
  </si>
  <si>
    <t># 299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</si>
</sst>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90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u/>
      <sz val="28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Times New Roman"/>
      <family val="1"/>
      <charset val="136"/>
    </font>
    <font>
      <sz val="14"/>
      <name val="Times New Roman"/>
      <family val="3"/>
    </font>
    <font>
      <sz val="14"/>
      <name val="細明體"/>
      <family val="1"/>
      <charset val="136"/>
    </font>
    <font>
      <sz val="14"/>
      <name val="新細明體"/>
      <family val="3"/>
      <charset val="136"/>
    </font>
    <font>
      <sz val="14"/>
      <name val="微軟正黑體"/>
      <family val="1"/>
      <charset val="136"/>
    </font>
    <font>
      <sz val="14"/>
      <name val="微軟正黑體"/>
      <family val="3"/>
      <charset val="136"/>
    </font>
    <font>
      <sz val="14"/>
      <name val="微軟正黑體"/>
      <family val="2"/>
      <charset val="136"/>
    </font>
    <font>
      <sz val="13"/>
      <name val="Times New Roman"/>
      <family val="1"/>
    </font>
    <font>
      <sz val="14"/>
      <name val="新細明體"/>
      <family val="1"/>
      <charset val="136"/>
    </font>
    <font>
      <sz val="14"/>
      <name val="Yu Gothic"/>
      <family val="2"/>
      <charset val="128"/>
    </font>
    <font>
      <sz val="13"/>
      <name val="細明體"/>
      <family val="1"/>
      <charset val="136"/>
    </font>
    <font>
      <sz val="14"/>
      <name val="Microsoft JhengHei UI"/>
      <family val="3"/>
      <charset val="136"/>
    </font>
    <font>
      <sz val="14"/>
      <name val="Microsoft JhengHei UI"/>
      <family val="2"/>
      <charset val="136"/>
    </font>
    <font>
      <sz val="14"/>
      <name val="Microsoft JhengHei UI"/>
      <family val="1"/>
      <charset val="136"/>
    </font>
    <font>
      <sz val="11"/>
      <name val="Times New Roman"/>
      <family val="1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sz val="11"/>
      <name val="Microsoft JhengHei UI"/>
      <family val="2"/>
      <charset val="136"/>
    </font>
    <font>
      <sz val="13"/>
      <name val="細明體"/>
      <family val="3"/>
      <charset val="136"/>
    </font>
    <font>
      <sz val="13"/>
      <name val="Times New Roman"/>
      <family val="3"/>
      <charset val="136"/>
    </font>
    <font>
      <sz val="13"/>
      <name val="Times New Roman"/>
      <family val="3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b/>
      <sz val="14"/>
      <name val="Times New Roman"/>
      <family val="3"/>
      <charset val="136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</cellStyleXfs>
  <cellXfs count="717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56" fillId="0" borderId="41" xfId="0" applyFont="1" applyBorder="1" applyAlignment="1">
      <alignment vertical="center"/>
    </xf>
    <xf numFmtId="0" fontId="56" fillId="0" borderId="42" xfId="0" applyFont="1" applyBorder="1" applyAlignment="1">
      <alignment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79" xfId="0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28" xfId="0" applyNumberFormat="1" applyFont="1" applyBorder="1" applyAlignment="1">
      <alignment horizontal="left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left" vertical="center"/>
    </xf>
    <xf numFmtId="0" fontId="47" fillId="0" borderId="45" xfId="0" applyFont="1" applyBorder="1" applyAlignment="1">
      <alignment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right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9" fillId="0" borderId="39" xfId="0" applyFont="1" applyBorder="1" applyAlignment="1">
      <alignment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0" fontId="47" fillId="0" borderId="34" xfId="0" applyFont="1" applyBorder="1" applyAlignment="1">
      <alignment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47" fillId="0" borderId="59" xfId="0" applyFont="1" applyBorder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34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37" xfId="0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7" fillId="0" borderId="43" xfId="0" quotePrefix="1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48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vertical="center"/>
    </xf>
    <xf numFmtId="0" fontId="48" fillId="0" borderId="38" xfId="0" applyFont="1" applyBorder="1" applyAlignment="1">
      <alignment horizontal="right" vertical="center" wrapText="1"/>
    </xf>
    <xf numFmtId="49" fontId="56" fillId="0" borderId="57" xfId="388" applyNumberFormat="1" applyFont="1" applyBorder="1" applyAlignment="1">
      <alignment horizontal="center" vertical="center"/>
    </xf>
    <xf numFmtId="0" fontId="47" fillId="0" borderId="66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49" fontId="52" fillId="0" borderId="38" xfId="0" applyNumberFormat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8" fillId="0" borderId="34" xfId="388" applyFont="1" applyBorder="1" applyAlignment="1">
      <alignment horizontal="center" vertical="center" wrapText="1"/>
    </xf>
    <xf numFmtId="0" fontId="47" fillId="0" borderId="61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60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40" xfId="0" quotePrefix="1" applyFont="1" applyBorder="1" applyAlignment="1">
      <alignment horizontal="left" vertical="center"/>
    </xf>
    <xf numFmtId="0" fontId="44" fillId="0" borderId="38" xfId="0" applyFont="1" applyBorder="1" applyAlignment="1">
      <alignment vertical="center"/>
    </xf>
    <xf numFmtId="0" fontId="47" fillId="0" borderId="42" xfId="0" quotePrefix="1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0" fontId="46" fillId="0" borderId="22" xfId="0" applyFont="1" applyBorder="1" applyAlignment="1">
      <alignment horizontal="right" vertical="center"/>
    </xf>
    <xf numFmtId="0" fontId="47" fillId="0" borderId="36" xfId="0" applyFont="1" applyBorder="1" applyAlignment="1">
      <alignment horizontal="lef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46" fillId="0" borderId="65" xfId="0" applyFont="1" applyBorder="1" applyAlignment="1">
      <alignment horizontal="right" vertical="center"/>
    </xf>
    <xf numFmtId="0" fontId="48" fillId="0" borderId="42" xfId="388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49" fillId="0" borderId="42" xfId="388" applyFont="1" applyBorder="1" applyAlignment="1">
      <alignment horizontal="center" vertical="center" wrapText="1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35" xfId="0" applyFont="1" applyBorder="1" applyAlignment="1">
      <alignment horizontal="center" vertical="center"/>
    </xf>
    <xf numFmtId="0" fontId="47" fillId="0" borderId="1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48" xfId="0" applyFont="1" applyBorder="1" applyAlignment="1">
      <alignment horizontal="left" vertical="center"/>
    </xf>
    <xf numFmtId="0" fontId="47" fillId="0" borderId="52" xfId="0" applyFont="1" applyBorder="1" applyAlignment="1">
      <alignment vertical="center"/>
    </xf>
    <xf numFmtId="0" fontId="47" fillId="0" borderId="44" xfId="0" quotePrefix="1" applyFont="1" applyBorder="1" applyAlignment="1">
      <alignment vertical="center"/>
    </xf>
    <xf numFmtId="0" fontId="47" fillId="0" borderId="34" xfId="388" applyFont="1" applyBorder="1" applyAlignment="1">
      <alignment horizontal="center" vertical="center" wrapText="1"/>
    </xf>
    <xf numFmtId="49" fontId="47" fillId="0" borderId="24" xfId="0" applyNumberFormat="1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left" vertical="center"/>
    </xf>
    <xf numFmtId="49" fontId="64" fillId="0" borderId="42" xfId="0" applyNumberFormat="1" applyFont="1" applyBorder="1" applyAlignment="1">
      <alignment horizontal="center" vertical="center"/>
    </xf>
    <xf numFmtId="0" fontId="49" fillId="0" borderId="57" xfId="0" quotePrefix="1" applyFont="1" applyBorder="1" applyAlignment="1">
      <alignment horizontal="center" vertical="center"/>
    </xf>
    <xf numFmtId="0" fontId="49" fillId="0" borderId="34" xfId="0" quotePrefix="1" applyFont="1" applyBorder="1" applyAlignment="1">
      <alignment horizontal="center" vertical="center"/>
    </xf>
    <xf numFmtId="0" fontId="47" fillId="0" borderId="38" xfId="388" applyFont="1" applyBorder="1" applyAlignment="1">
      <alignment horizontal="center" vertical="center" wrapText="1"/>
    </xf>
    <xf numFmtId="0" fontId="49" fillId="0" borderId="60" xfId="0" quotePrefix="1" applyFont="1" applyBorder="1" applyAlignment="1">
      <alignment horizontal="center" vertical="center"/>
    </xf>
    <xf numFmtId="0" fontId="48" fillId="0" borderId="56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48" fillId="0" borderId="47" xfId="0" applyFont="1" applyBorder="1" applyAlignment="1">
      <alignment vertical="center"/>
    </xf>
    <xf numFmtId="0" fontId="47" fillId="0" borderId="55" xfId="0" applyFont="1" applyBorder="1" applyAlignment="1">
      <alignment horizontal="center" vertical="center" wrapText="1"/>
    </xf>
    <xf numFmtId="14" fontId="49" fillId="0" borderId="32" xfId="0" applyNumberFormat="1" applyFont="1" applyBorder="1" applyAlignment="1">
      <alignment horizontal="center" vertical="center" wrapText="1"/>
    </xf>
    <xf numFmtId="49" fontId="47" fillId="0" borderId="55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34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6" fillId="27" borderId="48" xfId="0" quotePrefix="1" applyFont="1" applyFill="1" applyBorder="1" applyAlignment="1">
      <alignment vertical="center"/>
    </xf>
    <xf numFmtId="0" fontId="46" fillId="27" borderId="35" xfId="0" applyFont="1" applyFill="1" applyBorder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4" xfId="0" applyFont="1" applyFill="1" applyBorder="1" applyAlignment="1">
      <alignment vertical="center"/>
    </xf>
    <xf numFmtId="0" fontId="46" fillId="27" borderId="34" xfId="0" quotePrefix="1" applyFont="1" applyFill="1" applyBorder="1" applyAlignment="1">
      <alignment vertical="center"/>
    </xf>
    <xf numFmtId="0" fontId="46" fillId="27" borderId="30" xfId="0" applyFont="1" applyFill="1" applyBorder="1" applyAlignment="1">
      <alignment vertical="center"/>
    </xf>
    <xf numFmtId="0" fontId="46" fillId="27" borderId="31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4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60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9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vertical="center"/>
    </xf>
    <xf numFmtId="0" fontId="47" fillId="27" borderId="40" xfId="0" applyFont="1" applyFill="1" applyBorder="1" applyAlignment="1">
      <alignment vertical="center"/>
    </xf>
    <xf numFmtId="0" fontId="47" fillId="27" borderId="32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2" xfId="0" applyFont="1" applyFill="1" applyBorder="1" applyAlignment="1">
      <alignment vertical="center"/>
    </xf>
    <xf numFmtId="0" fontId="47" fillId="27" borderId="54" xfId="0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right" vertical="center"/>
    </xf>
    <xf numFmtId="0" fontId="47" fillId="27" borderId="47" xfId="0" applyFont="1" applyFill="1" applyBorder="1" applyAlignment="1">
      <alignment horizontal="left" vertical="center"/>
    </xf>
    <xf numFmtId="0" fontId="48" fillId="27" borderId="42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vertical="center"/>
    </xf>
    <xf numFmtId="0" fontId="47" fillId="27" borderId="42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left" vertical="center"/>
    </xf>
    <xf numFmtId="0" fontId="48" fillId="27" borderId="32" xfId="0" applyFont="1" applyFill="1" applyBorder="1" applyAlignment="1">
      <alignment horizontal="center" vertical="center"/>
    </xf>
    <xf numFmtId="0" fontId="48" fillId="27" borderId="42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left" vertical="center"/>
    </xf>
    <xf numFmtId="0" fontId="47" fillId="27" borderId="39" xfId="0" applyFont="1" applyFill="1" applyBorder="1" applyAlignment="1">
      <alignment horizontal="left" vertical="center"/>
    </xf>
    <xf numFmtId="0" fontId="47" fillId="27" borderId="59" xfId="0" applyFont="1" applyFill="1" applyBorder="1" applyAlignment="1">
      <alignment horizontal="left" vertical="center"/>
    </xf>
    <xf numFmtId="0" fontId="49" fillId="27" borderId="0" xfId="0" applyFont="1" applyFill="1" applyAlignment="1">
      <alignment horizontal="center" vertical="center"/>
    </xf>
    <xf numFmtId="0" fontId="47" fillId="27" borderId="42" xfId="0" quotePrefix="1" applyFont="1" applyFill="1" applyBorder="1" applyAlignment="1">
      <alignment horizontal="center" vertical="center"/>
    </xf>
    <xf numFmtId="0" fontId="48" fillId="27" borderId="34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14" fontId="47" fillId="27" borderId="59" xfId="0" applyNumberFormat="1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72" xfId="0" applyFont="1" applyFill="1" applyBorder="1" applyAlignment="1">
      <alignment horizontal="center" vertical="center"/>
    </xf>
    <xf numFmtId="0" fontId="47" fillId="27" borderId="76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31" xfId="0" applyFont="1" applyFill="1" applyBorder="1" applyAlignment="1">
      <alignment vertical="center"/>
    </xf>
    <xf numFmtId="0" fontId="47" fillId="27" borderId="36" xfId="0" applyFont="1" applyFill="1" applyBorder="1" applyAlignment="1">
      <alignment horizontal="left" vertical="center"/>
    </xf>
    <xf numFmtId="0" fontId="47" fillId="27" borderId="80" xfId="0" applyFont="1" applyFill="1" applyBorder="1" applyAlignment="1">
      <alignment horizontal="left" vertical="center"/>
    </xf>
    <xf numFmtId="0" fontId="47" fillId="27" borderId="47" xfId="0" quotePrefix="1" applyFont="1" applyFill="1" applyBorder="1" applyAlignment="1">
      <alignment vertical="center"/>
    </xf>
    <xf numFmtId="0" fontId="47" fillId="27" borderId="33" xfId="0" applyFont="1" applyFill="1" applyBorder="1" applyAlignment="1">
      <alignment horizontal="left" vertical="center"/>
    </xf>
    <xf numFmtId="0" fontId="42" fillId="27" borderId="46" xfId="0" quotePrefix="1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center" vertical="center" wrapText="1"/>
    </xf>
    <xf numFmtId="0" fontId="47" fillId="27" borderId="55" xfId="0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55" xfId="0" quotePrefix="1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vertical="center"/>
    </xf>
    <xf numFmtId="0" fontId="48" fillId="27" borderId="39" xfId="0" applyFont="1" applyFill="1" applyBorder="1" applyAlignment="1">
      <alignment horizontal="left" vertical="center"/>
    </xf>
    <xf numFmtId="49" fontId="47" fillId="27" borderId="56" xfId="0" applyNumberFormat="1" applyFont="1" applyFill="1" applyBorder="1" applyAlignment="1">
      <alignment horizontal="left" vertical="center" wrapText="1"/>
    </xf>
    <xf numFmtId="0" fontId="64" fillId="27" borderId="42" xfId="388" applyFont="1" applyFill="1" applyBorder="1" applyAlignment="1">
      <alignment horizontal="center" vertical="center" wrapText="1"/>
    </xf>
    <xf numFmtId="0" fontId="59" fillId="27" borderId="57" xfId="0" applyFont="1" applyFill="1" applyBorder="1" applyAlignment="1">
      <alignment horizontal="center" vertical="center" wrapText="1"/>
    </xf>
    <xf numFmtId="0" fontId="52" fillId="27" borderId="0" xfId="0" applyFont="1" applyFill="1" applyAlignment="1">
      <alignment horizontal="center" vertical="center"/>
    </xf>
    <xf numFmtId="0" fontId="59" fillId="27" borderId="57" xfId="0" applyFont="1" applyFill="1" applyBorder="1" applyAlignment="1">
      <alignment vertical="center"/>
    </xf>
    <xf numFmtId="0" fontId="62" fillId="27" borderId="57" xfId="0" applyFont="1" applyFill="1" applyBorder="1" applyAlignment="1">
      <alignment horizontal="center" vertical="center"/>
    </xf>
    <xf numFmtId="0" fontId="47" fillId="27" borderId="42" xfId="388" applyFont="1" applyFill="1" applyBorder="1" applyAlignment="1">
      <alignment horizontal="center" vertical="center" wrapText="1"/>
    </xf>
    <xf numFmtId="0" fontId="47" fillId="27" borderId="41" xfId="0" quotePrefix="1" applyFont="1" applyFill="1" applyBorder="1" applyAlignment="1">
      <alignment horizontal="center" vertical="center"/>
    </xf>
    <xf numFmtId="0" fontId="48" fillId="27" borderId="42" xfId="388" applyFont="1" applyFill="1" applyBorder="1" applyAlignment="1">
      <alignment horizontal="center" vertical="center" wrapText="1"/>
    </xf>
    <xf numFmtId="0" fontId="47" fillId="27" borderId="57" xfId="0" applyFont="1" applyFill="1" applyBorder="1" applyAlignment="1">
      <alignment vertical="center"/>
    </xf>
    <xf numFmtId="49" fontId="47" fillId="27" borderId="42" xfId="0" applyNumberFormat="1" applyFont="1" applyFill="1" applyBorder="1" applyAlignment="1">
      <alignment horizontal="center" vertical="center" shrinkToFit="1"/>
    </xf>
    <xf numFmtId="49" fontId="47" fillId="27" borderId="0" xfId="0" applyNumberFormat="1" applyFont="1" applyFill="1" applyAlignment="1">
      <alignment horizontal="center" vertical="center"/>
    </xf>
    <xf numFmtId="0" fontId="56" fillId="27" borderId="0" xfId="0" applyFont="1" applyFill="1" applyAlignment="1">
      <alignment horizontal="center" vertical="center"/>
    </xf>
    <xf numFmtId="0" fontId="59" fillId="27" borderId="55" xfId="0" applyFont="1" applyFill="1" applyBorder="1" applyAlignment="1">
      <alignment vertical="center"/>
    </xf>
    <xf numFmtId="0" fontId="47" fillId="27" borderId="47" xfId="388" applyFont="1" applyFill="1" applyBorder="1" applyAlignment="1">
      <alignment horizontal="left" vertical="center"/>
    </xf>
    <xf numFmtId="49" fontId="47" fillId="27" borderId="0" xfId="0" applyNumberFormat="1" applyFont="1" applyFill="1" applyAlignment="1">
      <alignment horizontal="left" vertical="center"/>
    </xf>
    <xf numFmtId="49" fontId="52" fillId="27" borderId="0" xfId="0" applyNumberFormat="1" applyFont="1" applyFill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8" fillId="27" borderId="42" xfId="388" applyFont="1" applyFill="1" applyBorder="1" applyAlignment="1">
      <alignment horizontal="center" vertical="center"/>
    </xf>
    <xf numFmtId="49" fontId="66" fillId="27" borderId="0" xfId="0" applyNumberFormat="1" applyFont="1" applyFill="1" applyAlignment="1">
      <alignment horizontal="left" vertical="center"/>
    </xf>
    <xf numFmtId="0" fontId="47" fillId="27" borderId="44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vertical="center"/>
    </xf>
    <xf numFmtId="0" fontId="49" fillId="27" borderId="42" xfId="388" applyFont="1" applyFill="1" applyBorder="1" applyAlignment="1">
      <alignment horizontal="center" vertical="center" wrapText="1"/>
    </xf>
    <xf numFmtId="0" fontId="47" fillId="27" borderId="41" xfId="0" applyFont="1" applyFill="1" applyBorder="1" applyAlignment="1">
      <alignment horizontal="center" vertical="center"/>
    </xf>
    <xf numFmtId="0" fontId="48" fillId="27" borderId="42" xfId="388" quotePrefix="1" applyFont="1" applyFill="1" applyBorder="1" applyAlignment="1">
      <alignment horizontal="center" vertical="center"/>
    </xf>
    <xf numFmtId="0" fontId="46" fillId="27" borderId="37" xfId="0" applyFont="1" applyFill="1" applyBorder="1" applyAlignment="1">
      <alignment horizontal="right" vertical="center"/>
    </xf>
    <xf numFmtId="0" fontId="43" fillId="27" borderId="38" xfId="0" applyFont="1" applyFill="1" applyBorder="1" applyAlignment="1">
      <alignment vertical="center"/>
    </xf>
    <xf numFmtId="0" fontId="47" fillId="27" borderId="63" xfId="0" applyFont="1" applyFill="1" applyBorder="1" applyAlignment="1">
      <alignment horizontal="center" vertical="center"/>
    </xf>
    <xf numFmtId="49" fontId="47" fillId="27" borderId="47" xfId="0" applyNumberFormat="1" applyFont="1" applyFill="1" applyBorder="1" applyAlignment="1">
      <alignment horizontal="left" vertical="center" wrapText="1"/>
    </xf>
    <xf numFmtId="0" fontId="43" fillId="27" borderId="0" xfId="0" applyFont="1" applyFill="1" applyAlignment="1">
      <alignment vertical="center"/>
    </xf>
    <xf numFmtId="0" fontId="46" fillId="27" borderId="65" xfId="0" applyFont="1" applyFill="1" applyBorder="1" applyAlignment="1">
      <alignment horizontal="center" vertical="center"/>
    </xf>
    <xf numFmtId="0" fontId="43" fillId="27" borderId="41" xfId="0" applyFont="1" applyFill="1" applyBorder="1" applyAlignment="1">
      <alignment vertical="center"/>
    </xf>
    <xf numFmtId="0" fontId="68" fillId="27" borderId="18" xfId="0" applyFont="1" applyFill="1" applyBorder="1" applyAlignment="1">
      <alignment vertical="center"/>
    </xf>
    <xf numFmtId="0" fontId="47" fillId="27" borderId="31" xfId="0" applyFont="1" applyFill="1" applyBorder="1" applyAlignment="1">
      <alignment horizontal="right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77" xfId="0" applyFont="1" applyFill="1" applyBorder="1" applyAlignment="1">
      <alignment horizontal="right" vertical="center"/>
    </xf>
    <xf numFmtId="0" fontId="47" fillId="27" borderId="48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6" fillId="27" borderId="73" xfId="0" applyFont="1" applyFill="1" applyBorder="1" applyAlignment="1">
      <alignment horizontal="center" vertical="center"/>
    </xf>
    <xf numFmtId="0" fontId="46" fillId="27" borderId="74" xfId="0" applyFont="1" applyFill="1" applyBorder="1" applyAlignment="1">
      <alignment horizontal="center"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46" fillId="27" borderId="75" xfId="0" applyFont="1" applyFill="1" applyBorder="1" applyAlignment="1">
      <alignment horizontal="center" vertical="center"/>
    </xf>
    <xf numFmtId="0" fontId="52" fillId="27" borderId="42" xfId="0" applyFont="1" applyFill="1" applyBorder="1" applyAlignment="1">
      <alignment horizontal="center" vertical="center"/>
    </xf>
    <xf numFmtId="0" fontId="48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54" fillId="0" borderId="58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/>
    </xf>
    <xf numFmtId="0" fontId="47" fillId="0" borderId="34" xfId="0" quotePrefix="1" applyFont="1" applyBorder="1" applyAlignment="1">
      <alignment horizontal="center" vertical="center"/>
    </xf>
    <xf numFmtId="0" fontId="47" fillId="0" borderId="42" xfId="0" quotePrefix="1" applyFont="1" applyBorder="1" applyAlignment="1">
      <alignment horizontal="left" vertical="center"/>
    </xf>
    <xf numFmtId="0" fontId="64" fillId="0" borderId="42" xfId="0" applyFont="1" applyBorder="1" applyAlignment="1">
      <alignment horizontal="center" vertical="center"/>
    </xf>
    <xf numFmtId="0" fontId="56" fillId="0" borderId="42" xfId="0" applyFont="1" applyBorder="1" applyAlignment="1">
      <alignment horizontal="center" vertical="center"/>
    </xf>
    <xf numFmtId="0" fontId="47" fillId="0" borderId="47" xfId="0" quotePrefix="1" applyFont="1" applyFill="1" applyBorder="1" applyAlignment="1">
      <alignment horizontal="left" vertical="center"/>
    </xf>
    <xf numFmtId="0" fontId="47" fillId="0" borderId="40" xfId="0" quotePrefix="1" applyFont="1" applyFill="1" applyBorder="1" applyAlignment="1">
      <alignment horizontal="left" vertical="center"/>
    </xf>
    <xf numFmtId="0" fontId="48" fillId="0" borderId="42" xfId="0" applyFont="1" applyFill="1" applyBorder="1" applyAlignment="1">
      <alignment horizontal="center" vertical="center"/>
    </xf>
    <xf numFmtId="0" fontId="49" fillId="0" borderId="43" xfId="388" applyFont="1" applyFill="1" applyBorder="1" applyAlignment="1">
      <alignment horizontal="center" vertical="center" wrapText="1"/>
    </xf>
    <xf numFmtId="0" fontId="44" fillId="0" borderId="38" xfId="0" applyFont="1" applyFill="1" applyBorder="1" applyAlignment="1">
      <alignment vertical="center"/>
    </xf>
    <xf numFmtId="0" fontId="47" fillId="0" borderId="60" xfId="0" applyFont="1" applyFill="1" applyBorder="1" applyAlignment="1">
      <alignment horizontal="center" vertical="center"/>
    </xf>
    <xf numFmtId="0" fontId="47" fillId="0" borderId="42" xfId="0" quotePrefix="1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center" vertical="center"/>
    </xf>
    <xf numFmtId="0" fontId="56" fillId="27" borderId="42" xfId="0" applyFont="1" applyFill="1" applyBorder="1" applyAlignment="1">
      <alignment horizontal="left" vertical="center"/>
    </xf>
    <xf numFmtId="0" fontId="47" fillId="27" borderId="74" xfId="0" applyFont="1" applyFill="1" applyBorder="1" applyAlignment="1">
      <alignment horizontal="center" vertical="center"/>
    </xf>
    <xf numFmtId="0" fontId="47" fillId="28" borderId="56" xfId="0" applyFont="1" applyFill="1" applyBorder="1" applyAlignment="1">
      <alignment horizontal="left" vertical="center"/>
    </xf>
    <xf numFmtId="0" fontId="47" fillId="28" borderId="57" xfId="0" applyFont="1" applyFill="1" applyBorder="1" applyAlignment="1">
      <alignment horizontal="center" vertical="center"/>
    </xf>
    <xf numFmtId="49" fontId="63" fillId="28" borderId="57" xfId="0" applyNumberFormat="1" applyFont="1" applyFill="1" applyBorder="1" applyAlignment="1">
      <alignment horizontal="center" vertical="center" wrapText="1"/>
    </xf>
    <xf numFmtId="49" fontId="64" fillId="28" borderId="42" xfId="0" applyNumberFormat="1" applyFont="1" applyFill="1" applyBorder="1" applyAlignment="1">
      <alignment horizontal="center" vertical="center"/>
    </xf>
    <xf numFmtId="0" fontId="47" fillId="28" borderId="41" xfId="0" applyFont="1" applyFill="1" applyBorder="1" applyAlignment="1">
      <alignment horizontal="left" vertical="center"/>
    </xf>
    <xf numFmtId="0" fontId="47" fillId="28" borderId="39" xfId="0" applyFont="1" applyFill="1" applyBorder="1" applyAlignment="1">
      <alignment horizontal="left" vertical="center"/>
    </xf>
    <xf numFmtId="0" fontId="47" fillId="28" borderId="45" xfId="0" applyFont="1" applyFill="1" applyBorder="1" applyAlignment="1">
      <alignment horizontal="center" vertical="center"/>
    </xf>
    <xf numFmtId="0" fontId="47" fillId="28" borderId="46" xfId="0" applyFont="1" applyFill="1" applyBorder="1" applyAlignment="1">
      <alignment horizontal="center" vertical="center"/>
    </xf>
    <xf numFmtId="0" fontId="47" fillId="28" borderId="80" xfId="0" applyFont="1" applyFill="1" applyBorder="1" applyAlignment="1">
      <alignment horizontal="left" vertical="center"/>
    </xf>
    <xf numFmtId="0" fontId="48" fillId="28" borderId="43" xfId="0" applyFont="1" applyFill="1" applyBorder="1" applyAlignment="1">
      <alignment horizontal="center" vertical="center"/>
    </xf>
    <xf numFmtId="0" fontId="42" fillId="28" borderId="46" xfId="0" quotePrefix="1" applyFont="1" applyFill="1" applyBorder="1" applyAlignment="1">
      <alignment horizontal="left" vertical="center"/>
    </xf>
    <xf numFmtId="0" fontId="69" fillId="28" borderId="42" xfId="388" applyFont="1" applyFill="1" applyBorder="1" applyAlignment="1">
      <alignment horizontal="right" vertical="center"/>
    </xf>
    <xf numFmtId="0" fontId="47" fillId="28" borderId="38" xfId="388" applyFont="1" applyFill="1" applyBorder="1" applyAlignment="1">
      <alignment horizontal="center" vertical="center"/>
    </xf>
    <xf numFmtId="0" fontId="47" fillId="28" borderId="47" xfId="0" quotePrefix="1" applyFont="1" applyFill="1" applyBorder="1" applyAlignment="1">
      <alignment vertical="center"/>
    </xf>
    <xf numFmtId="0" fontId="48" fillId="27" borderId="43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8" fillId="0" borderId="43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6" fillId="27" borderId="73" xfId="0" applyFont="1" applyFill="1" applyBorder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9" borderId="45" xfId="0" applyFont="1" applyFill="1" applyBorder="1" applyAlignment="1">
      <alignment horizontal="center" vertical="center"/>
    </xf>
    <xf numFmtId="0" fontId="47" fillId="29" borderId="58" xfId="0" applyFont="1" applyFill="1" applyBorder="1" applyAlignment="1">
      <alignment horizontal="left" vertical="center"/>
    </xf>
    <xf numFmtId="0" fontId="48" fillId="29" borderId="39" xfId="0" applyFont="1" applyFill="1" applyBorder="1" applyAlignment="1">
      <alignment horizontal="center" vertical="center"/>
    </xf>
    <xf numFmtId="0" fontId="43" fillId="29" borderId="39" xfId="0" applyFont="1" applyFill="1" applyBorder="1" applyAlignment="1">
      <alignment vertical="center"/>
    </xf>
    <xf numFmtId="0" fontId="47" fillId="29" borderId="0" xfId="0" applyFont="1" applyFill="1" applyAlignment="1">
      <alignment horizontal="center" vertical="center"/>
    </xf>
    <xf numFmtId="0" fontId="47" fillId="29" borderId="37" xfId="0" applyFont="1" applyFill="1" applyBorder="1" applyAlignment="1">
      <alignment horizontal="center" vertical="center"/>
    </xf>
    <xf numFmtId="0" fontId="47" fillId="29" borderId="47" xfId="0" applyFont="1" applyFill="1" applyBorder="1" applyAlignment="1">
      <alignment horizontal="left" vertical="center"/>
    </xf>
    <xf numFmtId="49" fontId="59" fillId="29" borderId="38" xfId="0" applyNumberFormat="1" applyFont="1" applyFill="1" applyBorder="1" applyAlignment="1">
      <alignment horizontal="center" vertical="center" wrapText="1" shrinkToFit="1"/>
    </xf>
    <xf numFmtId="0" fontId="48" fillId="29" borderId="42" xfId="388" applyFont="1" applyFill="1" applyBorder="1" applyAlignment="1">
      <alignment horizontal="center" vertical="center" wrapText="1"/>
    </xf>
    <xf numFmtId="0" fontId="59" fillId="29" borderId="47" xfId="0" applyFont="1" applyFill="1" applyBorder="1" applyAlignment="1">
      <alignment horizontal="left" vertical="center"/>
    </xf>
    <xf numFmtId="0" fontId="64" fillId="29" borderId="42" xfId="0" applyFont="1" applyFill="1" applyBorder="1" applyAlignment="1">
      <alignment horizontal="center" vertical="center"/>
    </xf>
    <xf numFmtId="0" fontId="47" fillId="29" borderId="31" xfId="0" applyFont="1" applyFill="1" applyBorder="1" applyAlignment="1">
      <alignment horizontal="right" vertical="center"/>
    </xf>
    <xf numFmtId="0" fontId="46" fillId="29" borderId="65" xfId="0" applyFont="1" applyFill="1" applyBorder="1" applyAlignment="1">
      <alignment horizontal="center" vertical="center"/>
    </xf>
    <xf numFmtId="0" fontId="43" fillId="29" borderId="0" xfId="0" applyFont="1" applyFill="1" applyAlignment="1">
      <alignment vertical="center"/>
    </xf>
    <xf numFmtId="0" fontId="68" fillId="29" borderId="18" xfId="0" applyFont="1" applyFill="1" applyBorder="1" applyAlignment="1">
      <alignment vertical="center"/>
    </xf>
    <xf numFmtId="0" fontId="48" fillId="29" borderId="0" xfId="0" applyFont="1" applyFill="1" applyAlignment="1">
      <alignment horizontal="center" vertical="center"/>
    </xf>
    <xf numFmtId="0" fontId="47" fillId="29" borderId="60" xfId="0" quotePrefix="1" applyFont="1" applyFill="1" applyBorder="1" applyAlignment="1">
      <alignment vertical="center"/>
    </xf>
    <xf numFmtId="0" fontId="47" fillId="29" borderId="56" xfId="0" applyFont="1" applyFill="1" applyBorder="1" applyAlignment="1">
      <alignment horizontal="left" vertical="center"/>
    </xf>
    <xf numFmtId="0" fontId="47" fillId="29" borderId="44" xfId="0" applyFont="1" applyFill="1" applyBorder="1" applyAlignment="1">
      <alignment horizontal="left" vertical="center"/>
    </xf>
    <xf numFmtId="0" fontId="70" fillId="29" borderId="42" xfId="388" applyFont="1" applyFill="1" applyBorder="1" applyAlignment="1">
      <alignment horizontal="center" vertical="center" wrapText="1"/>
    </xf>
    <xf numFmtId="49" fontId="47" fillId="29" borderId="42" xfId="0" applyNumberFormat="1" applyFont="1" applyFill="1" applyBorder="1" applyAlignment="1">
      <alignment horizontal="center" vertical="center" shrinkToFit="1"/>
    </xf>
    <xf numFmtId="0" fontId="64" fillId="29" borderId="42" xfId="388" applyFont="1" applyFill="1" applyBorder="1" applyAlignment="1">
      <alignment horizontal="center" vertical="center" wrapText="1"/>
    </xf>
    <xf numFmtId="0" fontId="47" fillId="29" borderId="63" xfId="0" applyFont="1" applyFill="1" applyBorder="1" applyAlignment="1">
      <alignment horizontal="center" vertical="center"/>
    </xf>
    <xf numFmtId="0" fontId="47" fillId="29" borderId="32" xfId="0" applyFont="1" applyFill="1" applyBorder="1" applyAlignment="1">
      <alignment horizontal="left" vertical="center"/>
    </xf>
    <xf numFmtId="0" fontId="47" fillId="29" borderId="32" xfId="0" applyFont="1" applyFill="1" applyBorder="1" applyAlignment="1">
      <alignment horizontal="center" vertical="center"/>
    </xf>
    <xf numFmtId="0" fontId="46" fillId="29" borderId="0" xfId="0" applyFont="1" applyFill="1" applyAlignment="1">
      <alignment vertical="center"/>
    </xf>
    <xf numFmtId="0" fontId="47" fillId="29" borderId="47" xfId="0" quotePrefix="1" applyFont="1" applyFill="1" applyBorder="1" applyAlignment="1">
      <alignment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2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0" xfId="0" applyFont="1" applyFill="1" applyAlignment="1">
      <alignment horizontal="center" vertical="center" wrapText="1"/>
    </xf>
    <xf numFmtId="0" fontId="47" fillId="0" borderId="41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6" fillId="27" borderId="73" xfId="0" applyFont="1" applyFill="1" applyBorder="1" applyAlignment="1">
      <alignment horizontal="center" vertical="center"/>
    </xf>
    <xf numFmtId="0" fontId="47" fillId="27" borderId="74" xfId="0" applyFont="1" applyFill="1" applyBorder="1" applyAlignment="1">
      <alignment vertical="center"/>
    </xf>
    <xf numFmtId="0" fontId="49" fillId="0" borderId="41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49" fillId="0" borderId="34" xfId="0" quotePrefix="1" applyFont="1" applyBorder="1" applyAlignment="1">
      <alignment horizontal="center" vertical="center" wrapText="1"/>
    </xf>
    <xf numFmtId="0" fontId="48" fillId="28" borderId="41" xfId="0" applyFont="1" applyFill="1" applyBorder="1" applyAlignment="1">
      <alignment horizontal="center" vertical="center"/>
    </xf>
    <xf numFmtId="0" fontId="48" fillId="28" borderId="43" xfId="0" applyFont="1" applyFill="1" applyBorder="1" applyAlignment="1">
      <alignment horizontal="center" vertical="center"/>
    </xf>
    <xf numFmtId="0" fontId="48" fillId="27" borderId="41" xfId="0" applyFont="1" applyFill="1" applyBorder="1" applyAlignment="1">
      <alignment horizontal="center" vertical="center"/>
    </xf>
    <xf numFmtId="0" fontId="48" fillId="27" borderId="43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9" xfId="0" applyFont="1" applyBorder="1" applyAlignment="1">
      <alignment horizontal="right" vertical="center"/>
    </xf>
    <xf numFmtId="0" fontId="46" fillId="27" borderId="32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54" fillId="0" borderId="42" xfId="0" applyFont="1" applyBorder="1" applyAlignment="1">
      <alignment horizontal="center" vertical="center" wrapText="1"/>
    </xf>
    <xf numFmtId="0" fontId="49" fillId="0" borderId="42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49" fontId="47" fillId="0" borderId="0" xfId="0" applyNumberFormat="1" applyFont="1" applyAlignment="1">
      <alignment horizontal="right" vertical="center"/>
    </xf>
    <xf numFmtId="49" fontId="46" fillId="0" borderId="65" xfId="0" applyNumberFormat="1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0" fontId="49" fillId="0" borderId="81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7" fillId="0" borderId="59" xfId="0" applyFont="1" applyBorder="1" applyAlignment="1">
      <alignment horizontal="left" vertical="center"/>
    </xf>
    <xf numFmtId="0" fontId="64" fillId="0" borderId="43" xfId="0" applyFont="1" applyBorder="1" applyAlignment="1">
      <alignment horizontal="center" vertical="center"/>
    </xf>
    <xf numFmtId="0" fontId="56" fillId="0" borderId="81" xfId="0" applyFont="1" applyBorder="1" applyAlignment="1">
      <alignment horizontal="left" vertical="center"/>
    </xf>
    <xf numFmtId="0" fontId="62" fillId="0" borderId="42" xfId="0" applyFont="1" applyBorder="1" applyAlignment="1">
      <alignment horizontal="center" vertical="center"/>
    </xf>
    <xf numFmtId="49" fontId="63" fillId="0" borderId="34" xfId="0" applyNumberFormat="1" applyFont="1" applyBorder="1" applyAlignment="1">
      <alignment horizontal="center" vertical="center" wrapText="1"/>
    </xf>
    <xf numFmtId="0" fontId="48" fillId="0" borderId="81" xfId="388" applyFont="1" applyBorder="1" applyAlignment="1">
      <alignment horizontal="center" vertical="center" wrapText="1"/>
    </xf>
    <xf numFmtId="0" fontId="47" fillId="0" borderId="0" xfId="0" quotePrefix="1" applyFont="1" applyAlignment="1">
      <alignment horizontal="left" vertical="center"/>
    </xf>
    <xf numFmtId="0" fontId="54" fillId="0" borderId="38" xfId="0" applyFont="1" applyBorder="1" applyAlignment="1">
      <alignment vertical="center" wrapText="1"/>
    </xf>
    <xf numFmtId="0" fontId="52" fillId="0" borderId="34" xfId="0" quotePrefix="1" applyFont="1" applyBorder="1" applyAlignment="1">
      <alignment horizontal="center" vertical="center"/>
    </xf>
    <xf numFmtId="0" fontId="48" fillId="0" borderId="45" xfId="0" applyFont="1" applyBorder="1" applyAlignment="1">
      <alignment horizontal="right" vertical="center" wrapText="1"/>
    </xf>
    <xf numFmtId="0" fontId="54" fillId="0" borderId="42" xfId="0" applyFont="1" applyBorder="1" applyAlignment="1">
      <alignment vertical="center"/>
    </xf>
    <xf numFmtId="0" fontId="49" fillId="0" borderId="42" xfId="0" applyFont="1" applyBorder="1" applyAlignment="1">
      <alignment vertical="center"/>
    </xf>
    <xf numFmtId="0" fontId="64" fillId="0" borderId="43" xfId="388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49" fontId="47" fillId="0" borderId="42" xfId="0" applyNumberFormat="1" applyFont="1" applyBorder="1" applyAlignment="1">
      <alignment horizontal="center" vertical="center" shrinkToFit="1"/>
    </xf>
    <xf numFmtId="0" fontId="64" fillId="0" borderId="42" xfId="388" applyFont="1" applyBorder="1" applyAlignment="1">
      <alignment horizontal="center" vertical="center" wrapText="1"/>
    </xf>
    <xf numFmtId="0" fontId="47" fillId="0" borderId="39" xfId="0" quotePrefix="1" applyFont="1" applyBorder="1" applyAlignment="1">
      <alignment horizontal="left" vertical="center"/>
    </xf>
    <xf numFmtId="0" fontId="46" fillId="0" borderId="74" xfId="0" applyFont="1" applyBorder="1" applyAlignment="1">
      <alignment horizontal="center" vertical="center"/>
    </xf>
    <xf numFmtId="0" fontId="47" fillId="0" borderId="74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44" xfId="0" quotePrefix="1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7" fillId="0" borderId="42" xfId="388" applyFont="1" applyBorder="1" applyAlignment="1">
      <alignment vertical="center"/>
    </xf>
    <xf numFmtId="0" fontId="47" fillId="0" borderId="38" xfId="388" applyFont="1" applyBorder="1" applyAlignment="1">
      <alignment vertical="center"/>
    </xf>
    <xf numFmtId="0" fontId="48" fillId="0" borderId="47" xfId="0" applyFont="1" applyBorder="1" applyAlignment="1">
      <alignment horizontal="center" vertical="center"/>
    </xf>
    <xf numFmtId="0" fontId="47" fillId="0" borderId="60" xfId="0" applyFont="1" applyBorder="1" applyAlignment="1">
      <alignment horizontal="center" vertical="center" wrapText="1"/>
    </xf>
    <xf numFmtId="0" fontId="48" fillId="27" borderId="0" xfId="0" applyFont="1" applyFill="1" applyAlignment="1">
      <alignment horizontal="center" vertical="center"/>
    </xf>
    <xf numFmtId="0" fontId="69" fillId="27" borderId="47" xfId="388" applyFont="1" applyFill="1" applyBorder="1" applyAlignment="1">
      <alignment horizontal="right" vertical="center"/>
    </xf>
    <xf numFmtId="0" fontId="71" fillId="27" borderId="57" xfId="0" applyFont="1" applyFill="1" applyBorder="1" applyAlignment="1">
      <alignment horizontal="center" vertical="center"/>
    </xf>
    <xf numFmtId="0" fontId="47" fillId="27" borderId="42" xfId="388" applyFont="1" applyFill="1" applyBorder="1" applyAlignment="1">
      <alignment horizontal="center" vertical="center" wrapText="1"/>
    </xf>
    <xf numFmtId="0" fontId="48" fillId="27" borderId="38" xfId="388" applyFont="1" applyFill="1" applyBorder="1" applyAlignment="1">
      <alignment horizontal="center" vertical="center" wrapText="1"/>
    </xf>
    <xf numFmtId="0" fontId="48" fillId="27" borderId="38" xfId="388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left" vertical="center" wrapText="1"/>
    </xf>
    <xf numFmtId="0" fontId="47" fillId="27" borderId="42" xfId="388" applyFont="1" applyFill="1" applyBorder="1" applyAlignment="1">
      <alignment vertical="center"/>
    </xf>
    <xf numFmtId="0" fontId="48" fillId="27" borderId="57" xfId="0" applyFont="1" applyFill="1" applyBorder="1" applyAlignment="1">
      <alignment horizontal="center" vertical="center"/>
    </xf>
    <xf numFmtId="0" fontId="53" fillId="27" borderId="42" xfId="388" applyFont="1" applyFill="1" applyBorder="1" applyAlignment="1">
      <alignment horizontal="center" vertical="center" wrapText="1"/>
    </xf>
    <xf numFmtId="49" fontId="54" fillId="27" borderId="38" xfId="0" applyNumberFormat="1" applyFont="1" applyFill="1" applyBorder="1" applyAlignment="1">
      <alignment horizontal="center" vertical="center" shrinkToFit="1"/>
    </xf>
    <xf numFmtId="0" fontId="64" fillId="27" borderId="47" xfId="388" applyFont="1" applyFill="1" applyBorder="1" applyAlignment="1">
      <alignment horizontal="left" vertical="center"/>
    </xf>
    <xf numFmtId="0" fontId="53" fillId="0" borderId="42" xfId="388" applyFont="1" applyBorder="1" applyAlignment="1">
      <alignment horizontal="center" vertical="center" wrapText="1"/>
    </xf>
    <xf numFmtId="0" fontId="49" fillId="0" borderId="38" xfId="0" applyFont="1" applyBorder="1" applyAlignment="1">
      <alignment vertical="center"/>
    </xf>
    <xf numFmtId="0" fontId="49" fillId="0" borderId="43" xfId="388" applyFont="1" applyBorder="1" applyAlignment="1">
      <alignment horizontal="center" vertical="center" wrapText="1"/>
    </xf>
    <xf numFmtId="0" fontId="48" fillId="30" borderId="42" xfId="388" applyFont="1" applyFill="1" applyBorder="1" applyAlignment="1">
      <alignment horizontal="center" vertical="center"/>
    </xf>
    <xf numFmtId="0" fontId="64" fillId="30" borderId="42" xfId="388" applyFont="1" applyFill="1" applyBorder="1" applyAlignment="1">
      <alignment horizontal="center" vertical="center" wrapText="1"/>
    </xf>
    <xf numFmtId="0" fontId="47" fillId="30" borderId="59" xfId="0" quotePrefix="1" applyFont="1" applyFill="1" applyBorder="1" applyAlignment="1">
      <alignment horizontal="left" vertical="center"/>
    </xf>
    <xf numFmtId="0" fontId="47" fillId="30" borderId="60" xfId="0" quotePrefix="1" applyFont="1" applyFill="1" applyBorder="1" applyAlignment="1">
      <alignment vertical="center"/>
    </xf>
    <xf numFmtId="0" fontId="48" fillId="30" borderId="34" xfId="388" applyFont="1" applyFill="1" applyBorder="1" applyAlignment="1">
      <alignment horizontal="center" vertical="center" wrapText="1"/>
    </xf>
    <xf numFmtId="0" fontId="52" fillId="30" borderId="57" xfId="0" quotePrefix="1" applyFont="1" applyFill="1" applyBorder="1" applyAlignment="1">
      <alignment horizontal="center" vertical="center"/>
    </xf>
    <xf numFmtId="0" fontId="47" fillId="30" borderId="34" xfId="0" quotePrefix="1" applyFont="1" applyFill="1" applyBorder="1" applyAlignment="1">
      <alignment horizontal="center" vertical="center"/>
    </xf>
    <xf numFmtId="0" fontId="48" fillId="30" borderId="43" xfId="388" applyFont="1" applyFill="1" applyBorder="1" applyAlignment="1">
      <alignment horizontal="center" vertical="center" wrapText="1"/>
    </xf>
    <xf numFmtId="0" fontId="48" fillId="30" borderId="42" xfId="0" applyFont="1" applyFill="1" applyBorder="1" applyAlignment="1">
      <alignment horizontal="center" vertical="center"/>
    </xf>
    <xf numFmtId="49" fontId="63" fillId="30" borderId="57" xfId="0" applyNumberFormat="1" applyFont="1" applyFill="1" applyBorder="1" applyAlignment="1">
      <alignment horizontal="center" vertical="center" wrapText="1"/>
    </xf>
    <xf numFmtId="0" fontId="47" fillId="30" borderId="56" xfId="0" applyFont="1" applyFill="1" applyBorder="1" applyAlignment="1">
      <alignment horizontal="left" vertical="center"/>
    </xf>
    <xf numFmtId="0" fontId="47" fillId="30" borderId="60" xfId="0" applyFont="1" applyFill="1" applyBorder="1" applyAlignment="1">
      <alignment horizontal="center" vertical="center"/>
    </xf>
    <xf numFmtId="0" fontId="47" fillId="30" borderId="37" xfId="0" applyFont="1" applyFill="1" applyBorder="1" applyAlignment="1">
      <alignment horizontal="center" vertical="center"/>
    </xf>
    <xf numFmtId="0" fontId="47" fillId="30" borderId="34" xfId="0" applyFont="1" applyFill="1" applyBorder="1" applyAlignment="1">
      <alignment vertical="center"/>
    </xf>
    <xf numFmtId="0" fontId="47" fillId="30" borderId="0" xfId="0" applyFont="1" applyFill="1" applyAlignment="1">
      <alignment vertical="center"/>
    </xf>
    <xf numFmtId="49" fontId="52" fillId="0" borderId="43" xfId="0" applyNumberFormat="1" applyFont="1" applyBorder="1" applyAlignment="1">
      <alignment horizontal="center" vertical="center"/>
    </xf>
    <xf numFmtId="0" fontId="47" fillId="30" borderId="41" xfId="0" applyFont="1" applyFill="1" applyBorder="1" applyAlignment="1">
      <alignment horizontal="left" vertical="center"/>
    </xf>
    <xf numFmtId="0" fontId="47" fillId="30" borderId="45" xfId="0" applyFont="1" applyFill="1" applyBorder="1" applyAlignment="1">
      <alignment horizontal="center" vertical="center"/>
    </xf>
    <xf numFmtId="0" fontId="47" fillId="30" borderId="0" xfId="0" applyFont="1" applyFill="1" applyAlignment="1">
      <alignment horizontal="center" vertical="center"/>
    </xf>
    <xf numFmtId="0" fontId="47" fillId="30" borderId="18" xfId="0" applyFont="1" applyFill="1" applyBorder="1" applyAlignment="1">
      <alignment vertical="center"/>
    </xf>
    <xf numFmtId="0" fontId="49" fillId="30" borderId="65" xfId="0" applyFont="1" applyFill="1" applyBorder="1" applyAlignment="1">
      <alignment horizontal="center" vertical="center"/>
    </xf>
    <xf numFmtId="0" fontId="47" fillId="30" borderId="72" xfId="0" applyFont="1" applyFill="1" applyBorder="1" applyAlignment="1">
      <alignment horizontal="center" vertical="center"/>
    </xf>
    <xf numFmtId="0" fontId="49" fillId="30" borderId="42" xfId="0" applyFont="1" applyFill="1" applyBorder="1" applyAlignment="1">
      <alignment horizontal="center" vertical="center"/>
    </xf>
    <xf numFmtId="0" fontId="43" fillId="30" borderId="39" xfId="0" applyFont="1" applyFill="1" applyBorder="1" applyAlignment="1">
      <alignment vertical="center"/>
    </xf>
    <xf numFmtId="0" fontId="47" fillId="30" borderId="58" xfId="0" applyFont="1" applyFill="1" applyBorder="1" applyAlignment="1">
      <alignment horizontal="left" vertical="center"/>
    </xf>
    <xf numFmtId="0" fontId="48" fillId="30" borderId="39" xfId="0" applyFont="1" applyFill="1" applyBorder="1" applyAlignment="1">
      <alignment horizontal="center" vertical="center"/>
    </xf>
    <xf numFmtId="49" fontId="56" fillId="30" borderId="57" xfId="388" applyNumberFormat="1" applyFont="1" applyFill="1" applyBorder="1" applyAlignment="1">
      <alignment horizontal="center" vertical="center"/>
    </xf>
    <xf numFmtId="0" fontId="64" fillId="30" borderId="42" xfId="0" applyFont="1" applyFill="1" applyBorder="1" applyAlignment="1">
      <alignment horizontal="center" vertical="center"/>
    </xf>
    <xf numFmtId="0" fontId="42" fillId="30" borderId="46" xfId="0" quotePrefix="1" applyFont="1" applyFill="1" applyBorder="1" applyAlignment="1">
      <alignment horizontal="left" vertical="center"/>
    </xf>
    <xf numFmtId="0" fontId="48" fillId="30" borderId="43" xfId="0" applyFont="1" applyFill="1" applyBorder="1" applyAlignment="1">
      <alignment horizontal="center" vertical="center"/>
    </xf>
    <xf numFmtId="0" fontId="47" fillId="30" borderId="80" xfId="0" applyFont="1" applyFill="1" applyBorder="1" applyAlignment="1">
      <alignment horizontal="left" vertical="center"/>
    </xf>
    <xf numFmtId="0" fontId="47" fillId="30" borderId="38" xfId="0" applyFont="1" applyFill="1" applyBorder="1" applyAlignment="1">
      <alignment horizontal="center" vertical="center"/>
    </xf>
    <xf numFmtId="0" fontId="47" fillId="30" borderId="36" xfId="0" applyFont="1" applyFill="1" applyBorder="1" applyAlignment="1">
      <alignment horizontal="left" vertical="center"/>
    </xf>
    <xf numFmtId="0" fontId="69" fillId="30" borderId="42" xfId="388" applyFont="1" applyFill="1" applyBorder="1" applyAlignment="1">
      <alignment horizontal="right" vertical="center"/>
    </xf>
    <xf numFmtId="0" fontId="56" fillId="30" borderId="42" xfId="0" applyFont="1" applyFill="1" applyBorder="1" applyAlignment="1">
      <alignment horizontal="left" vertical="center"/>
    </xf>
    <xf numFmtId="0" fontId="48" fillId="30" borderId="0" xfId="0" applyFont="1" applyFill="1" applyAlignment="1">
      <alignment horizontal="center" vertical="center"/>
    </xf>
    <xf numFmtId="0" fontId="47" fillId="30" borderId="32" xfId="0" applyFont="1" applyFill="1" applyBorder="1" applyAlignment="1">
      <alignment horizontal="center" vertical="center"/>
    </xf>
    <xf numFmtId="0" fontId="47" fillId="30" borderId="32" xfId="0" applyFont="1" applyFill="1" applyBorder="1" applyAlignment="1">
      <alignment horizontal="left" vertical="center"/>
    </xf>
    <xf numFmtId="0" fontId="43" fillId="30" borderId="0" xfId="0" applyFont="1" applyFill="1" applyAlignment="1">
      <alignment vertical="center"/>
    </xf>
    <xf numFmtId="0" fontId="46" fillId="30" borderId="0" xfId="0" applyFont="1" applyFill="1" applyAlignment="1">
      <alignment vertical="center"/>
    </xf>
    <xf numFmtId="0" fontId="47" fillId="30" borderId="44" xfId="0" applyFont="1" applyFill="1" applyBorder="1" applyAlignment="1">
      <alignment horizontal="left" vertical="center"/>
    </xf>
    <xf numFmtId="0" fontId="47" fillId="30" borderId="47" xfId="0" applyFont="1" applyFill="1" applyBorder="1" applyAlignment="1">
      <alignment horizontal="left" vertical="center"/>
    </xf>
    <xf numFmtId="0" fontId="47" fillId="30" borderId="31" xfId="0" applyFont="1" applyFill="1" applyBorder="1" applyAlignment="1">
      <alignment horizontal="right" vertical="center"/>
    </xf>
    <xf numFmtId="0" fontId="47" fillId="30" borderId="38" xfId="388" applyFont="1" applyFill="1" applyBorder="1" applyAlignment="1">
      <alignment horizontal="center" vertical="center"/>
    </xf>
    <xf numFmtId="49" fontId="47" fillId="30" borderId="42" xfId="0" applyNumberFormat="1" applyFont="1" applyFill="1" applyBorder="1" applyAlignment="1">
      <alignment horizontal="center" vertical="center" shrinkToFit="1"/>
    </xf>
    <xf numFmtId="0" fontId="48" fillId="30" borderId="42" xfId="388" applyFont="1" applyFill="1" applyBorder="1" applyAlignment="1">
      <alignment horizontal="center" vertical="center" wrapText="1"/>
    </xf>
    <xf numFmtId="0" fontId="47" fillId="30" borderId="42" xfId="388" applyFont="1" applyFill="1" applyBorder="1" applyAlignment="1">
      <alignment horizontal="center" vertical="center" wrapText="1"/>
    </xf>
    <xf numFmtId="0" fontId="47" fillId="30" borderId="63" xfId="0" quotePrefix="1" applyFont="1" applyFill="1" applyBorder="1" applyAlignment="1">
      <alignment vertical="center"/>
    </xf>
    <xf numFmtId="0" fontId="47" fillId="30" borderId="42" xfId="0" applyFont="1" applyFill="1" applyBorder="1" applyAlignment="1">
      <alignment horizontal="center" vertical="center"/>
    </xf>
    <xf numFmtId="0" fontId="56" fillId="0" borderId="52" xfId="0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89" fillId="30" borderId="74" xfId="0" applyFont="1" applyFill="1" applyBorder="1" applyAlignment="1">
      <alignment vertical="center"/>
    </xf>
    <xf numFmtId="49" fontId="54" fillId="0" borderId="38" xfId="0" applyNumberFormat="1" applyFont="1" applyBorder="1" applyAlignment="1">
      <alignment horizontal="center" vertical="center" shrinkToFit="1"/>
    </xf>
    <xf numFmtId="0" fontId="47" fillId="0" borderId="42" xfId="0" applyFont="1" applyBorder="1" applyAlignment="1">
      <alignment horizontal="center" vertical="center" wrapText="1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50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70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2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56" fillId="0" borderId="41" xfId="0" applyFont="1" applyBorder="1" applyAlignment="1">
      <alignment vertical="center"/>
    </xf>
    <xf numFmtId="0" fontId="56" fillId="0" borderId="42" xfId="0" applyFont="1" applyBorder="1" applyAlignment="1">
      <alignment vertical="center"/>
    </xf>
    <xf numFmtId="0" fontId="47" fillId="0" borderId="56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39" xfId="0" applyFont="1" applyBorder="1" applyAlignment="1">
      <alignment horizontal="center" vertical="center"/>
    </xf>
    <xf numFmtId="0" fontId="47" fillId="0" borderId="65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2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4" xfId="0" applyFont="1" applyBorder="1" applyAlignment="1">
      <alignment horizontal="left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6" fillId="0" borderId="48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49" fontId="46" fillId="0" borderId="32" xfId="0" applyNumberFormat="1" applyFont="1" applyBorder="1" applyAlignment="1">
      <alignment horizontal="right" vertical="center" wrapText="1"/>
    </xf>
    <xf numFmtId="0" fontId="49" fillId="0" borderId="39" xfId="0" applyFont="1" applyBorder="1" applyAlignment="1">
      <alignment vertical="center"/>
    </xf>
    <xf numFmtId="49" fontId="47" fillId="0" borderId="32" xfId="0" applyNumberFormat="1" applyFont="1" applyBorder="1" applyAlignment="1">
      <alignment horizontal="right" vertical="center" wrapText="1"/>
    </xf>
    <xf numFmtId="0" fontId="52" fillId="0" borderId="45" xfId="0" applyFont="1" applyBorder="1" applyAlignment="1">
      <alignment horizontal="right"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63" xfId="0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47" fillId="0" borderId="23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34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vertical="center"/>
    </xf>
    <xf numFmtId="0" fontId="47" fillId="0" borderId="34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47" xfId="0" quotePrefix="1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 wrapText="1"/>
    </xf>
    <xf numFmtId="49" fontId="47" fillId="0" borderId="34" xfId="0" applyNumberFormat="1" applyFont="1" applyBorder="1" applyAlignment="1">
      <alignment horizontal="left" vertical="center"/>
    </xf>
    <xf numFmtId="0" fontId="47" fillId="0" borderId="43" xfId="0" applyFont="1" applyBorder="1" applyAlignment="1">
      <alignment vertical="center"/>
    </xf>
    <xf numFmtId="0" fontId="47" fillId="0" borderId="42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2" xfId="0" applyFont="1" applyBorder="1" applyAlignment="1">
      <alignment horizontal="center" vertical="center"/>
    </xf>
    <xf numFmtId="0" fontId="47" fillId="0" borderId="57" xfId="0" quotePrefix="1" applyFont="1" applyBorder="1" applyAlignment="1">
      <alignment horizontal="center" vertical="center"/>
    </xf>
    <xf numFmtId="0" fontId="52" fillId="0" borderId="57" xfId="0" quotePrefix="1" applyFont="1" applyBorder="1" applyAlignment="1">
      <alignment horizontal="center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2" xfId="0" applyFont="1" applyBorder="1" applyAlignment="1">
      <alignment vertical="center"/>
    </xf>
    <xf numFmtId="0" fontId="47" fillId="0" borderId="47" xfId="0" applyFont="1" applyBorder="1" applyAlignment="1">
      <alignment horizontal="left" vertical="center"/>
    </xf>
    <xf numFmtId="49" fontId="46" fillId="0" borderId="69" xfId="0" applyNumberFormat="1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65" xfId="0" applyFont="1" applyBorder="1" applyAlignment="1">
      <alignment horizontal="right" vertical="center"/>
    </xf>
    <xf numFmtId="0" fontId="46" fillId="0" borderId="18" xfId="0" applyFont="1" applyBorder="1" applyAlignment="1">
      <alignment horizontal="right" vertical="center"/>
    </xf>
    <xf numFmtId="0" fontId="47" fillId="0" borderId="37" xfId="0" applyFont="1" applyBorder="1" applyAlignment="1">
      <alignment horizontal="right" vertical="center"/>
    </xf>
    <xf numFmtId="0" fontId="46" fillId="0" borderId="65" xfId="0" applyFont="1" applyBorder="1" applyAlignment="1">
      <alignment horizontal="left" vertical="center"/>
    </xf>
    <xf numFmtId="0" fontId="46" fillId="0" borderId="63" xfId="0" applyFont="1" applyBorder="1" applyAlignment="1">
      <alignment horizontal="right" vertical="center"/>
    </xf>
    <xf numFmtId="0" fontId="46" fillId="0" borderId="63" xfId="0" applyFont="1" applyBorder="1" applyAlignment="1">
      <alignment horizontal="left" vertical="center"/>
    </xf>
    <xf numFmtId="0" fontId="47" fillId="0" borderId="64" xfId="0" applyFont="1" applyBorder="1" applyAlignment="1">
      <alignment horizontal="right" vertical="center"/>
    </xf>
    <xf numFmtId="0" fontId="48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vertical="center"/>
    </xf>
    <xf numFmtId="0" fontId="47" fillId="0" borderId="66" xfId="0" applyFont="1" applyBorder="1" applyAlignment="1">
      <alignment horizontal="right" vertical="center"/>
    </xf>
    <xf numFmtId="0" fontId="47" fillId="0" borderId="66" xfId="0" applyFont="1" applyBorder="1" applyAlignment="1">
      <alignment horizontal="left" vertical="center"/>
    </xf>
    <xf numFmtId="0" fontId="47" fillId="0" borderId="34" xfId="0" quotePrefix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56" fillId="0" borderId="58" xfId="0" quotePrefix="1" applyFont="1" applyBorder="1" applyAlignment="1">
      <alignment horizontal="left" vertical="center"/>
    </xf>
    <xf numFmtId="0" fontId="56" fillId="0" borderId="32" xfId="0" quotePrefix="1" applyFont="1" applyBorder="1" applyAlignment="1">
      <alignment horizontal="left" vertical="center"/>
    </xf>
    <xf numFmtId="0" fontId="48" fillId="0" borderId="34" xfId="388" applyFont="1" applyBorder="1" applyAlignment="1">
      <alignment horizontal="center" vertical="center" wrapText="1"/>
    </xf>
    <xf numFmtId="0" fontId="47" fillId="0" borderId="61" xfId="0" quotePrefix="1" applyFont="1" applyBorder="1" applyAlignment="1">
      <alignment horizontal="left" vertical="center"/>
    </xf>
    <xf numFmtId="0" fontId="49" fillId="0" borderId="52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center" vertical="center"/>
    </xf>
    <xf numFmtId="0" fontId="47" fillId="0" borderId="42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40" xfId="0" quotePrefix="1" applyFont="1" applyBorder="1" applyAlignment="1">
      <alignment horizontal="left" vertical="center"/>
    </xf>
    <xf numFmtId="0" fontId="48" fillId="0" borderId="32" xfId="0" applyFont="1" applyBorder="1" applyAlignment="1">
      <alignment horizontal="center" vertical="center"/>
    </xf>
    <xf numFmtId="0" fontId="48" fillId="0" borderId="42" xfId="0" applyFont="1" applyBorder="1" applyAlignment="1">
      <alignment vertical="center"/>
    </xf>
    <xf numFmtId="0" fontId="44" fillId="0" borderId="38" xfId="0" applyFont="1" applyBorder="1" applyAlignment="1">
      <alignment vertical="center"/>
    </xf>
    <xf numFmtId="0" fontId="47" fillId="0" borderId="59" xfId="0" applyFont="1" applyBorder="1" applyAlignment="1">
      <alignment horizontal="left" vertical="center"/>
    </xf>
    <xf numFmtId="0" fontId="46" fillId="0" borderId="17" xfId="0" applyFont="1" applyBorder="1" applyAlignment="1">
      <alignment horizontal="right" vertical="center"/>
    </xf>
    <xf numFmtId="14" fontId="47" fillId="0" borderId="59" xfId="0" applyNumberFormat="1" applyFont="1" applyBorder="1" applyAlignment="1">
      <alignment horizontal="center" vertical="center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36" xfId="0" applyFont="1" applyBorder="1" applyAlignment="1">
      <alignment horizontal="left" vertical="center"/>
    </xf>
    <xf numFmtId="0" fontId="47" fillId="0" borderId="47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6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46" fillId="0" borderId="65" xfId="0" applyFont="1" applyBorder="1" applyAlignment="1">
      <alignment horizontal="right" vertical="center"/>
    </xf>
    <xf numFmtId="0" fontId="48" fillId="0" borderId="42" xfId="388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1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48" xfId="0" applyFont="1" applyBorder="1" applyAlignment="1">
      <alignment horizontal="left" vertical="center"/>
    </xf>
    <xf numFmtId="0" fontId="47" fillId="0" borderId="44" xfId="0" quotePrefix="1" applyFont="1" applyBorder="1" applyAlignment="1">
      <alignment horizontal="left" vertical="center"/>
    </xf>
    <xf numFmtId="0" fontId="47" fillId="0" borderId="52" xfId="0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49" fontId="47" fillId="0" borderId="66" xfId="0" applyNumberFormat="1" applyFont="1" applyBorder="1" applyAlignment="1">
      <alignment horizontal="left" vertical="center"/>
    </xf>
    <xf numFmtId="0" fontId="49" fillId="0" borderId="57" xfId="0" quotePrefix="1" applyFont="1" applyBorder="1" applyAlignment="1">
      <alignment horizontal="center" vertical="center"/>
    </xf>
    <xf numFmtId="0" fontId="49" fillId="0" borderId="34" xfId="0" quotePrefix="1" applyFont="1" applyBorder="1" applyAlignment="1">
      <alignment horizontal="center" vertical="center"/>
    </xf>
    <xf numFmtId="0" fontId="49" fillId="0" borderId="60" xfId="0" quotePrefix="1" applyFont="1" applyBorder="1" applyAlignment="1">
      <alignment horizontal="center" vertical="center"/>
    </xf>
    <xf numFmtId="0" fontId="48" fillId="0" borderId="56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14" fontId="49" fillId="0" borderId="32" xfId="0" applyNumberFormat="1" applyFont="1" applyBorder="1" applyAlignment="1">
      <alignment horizontal="center" vertical="center" wrapText="1"/>
    </xf>
    <xf numFmtId="49" fontId="47" fillId="0" borderId="55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vertical="center"/>
    </xf>
    <xf numFmtId="49" fontId="46" fillId="0" borderId="29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52" fillId="0" borderId="53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49" fillId="0" borderId="34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 wrapText="1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7602E352-E1F0-457C-A1BC-CBFD17B56F03}"/>
    <cellStyle name="60% - Accent1 3" xfId="128" xr:uid="{00000000-0005-0000-0000-00007F000000}"/>
    <cellStyle name="60% - Accent1 3 2" xfId="390" xr:uid="{9C3ADF9A-1C6B-471B-B91E-DC0BC8E03F81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BCE352FA-999B-4406-9E1A-4C0FD34022C4}"/>
    <cellStyle name="60% - Accent2 3" xfId="136" xr:uid="{00000000-0005-0000-0000-000087000000}"/>
    <cellStyle name="60% - Accent2 3 2" xfId="392" xr:uid="{E04CBF96-B5CC-4CC3-BBCE-1D05C7D80079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5FC388FA-435D-4D01-B651-30C4A26C5E0D}"/>
    <cellStyle name="60% - Accent3 3" xfId="144" xr:uid="{00000000-0005-0000-0000-00008F000000}"/>
    <cellStyle name="60% - Accent3 3 2" xfId="394" xr:uid="{DE4093BC-E061-450C-AB2F-EAC93DA90DBF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0F63E280-CA3B-42D5-9503-CD9AB585F225}"/>
    <cellStyle name="60% - Accent4 3" xfId="152" xr:uid="{00000000-0005-0000-0000-000097000000}"/>
    <cellStyle name="60% - Accent4 3 2" xfId="396" xr:uid="{096AD892-44B9-45C2-933D-1792915341E4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9C8B0771-023E-4D01-ABFA-4AB175F8E415}"/>
    <cellStyle name="60% - Accent5 3" xfId="160" xr:uid="{00000000-0005-0000-0000-00009F000000}"/>
    <cellStyle name="60% - Accent5 3 2" xfId="398" xr:uid="{F925B5D5-5398-459B-8DE7-3C50A2C0E45C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79E6CB53-AA46-40A5-BE4B-EF8E67FC6731}"/>
    <cellStyle name="60% - Accent6 3" xfId="168" xr:uid="{00000000-0005-0000-0000-0000A7000000}"/>
    <cellStyle name="60% - Accent6 3 2" xfId="400" xr:uid="{E1AB0904-74B3-4974-9BEE-584427A2AE20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DF6F60E4-3EAD-4710-844B-086690399F0F}"/>
    <cellStyle name="Accent1 3" xfId="176" xr:uid="{00000000-0005-0000-0000-0000AF000000}"/>
    <cellStyle name="Accent1 3 2" xfId="402" xr:uid="{171F062D-407F-414E-9F4E-D4071C32D721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06EC058B-E923-43B1-99AD-D9D349B5E9D6}"/>
    <cellStyle name="Accent2 3" xfId="184" xr:uid="{00000000-0005-0000-0000-0000B7000000}"/>
    <cellStyle name="Accent2 3 2" xfId="404" xr:uid="{6EA552AF-13B7-41EB-AFD5-2BFCCF95E11C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B318B159-3A99-4033-BCB4-C4177FEEA72A}"/>
    <cellStyle name="Accent3 3" xfId="192" xr:uid="{00000000-0005-0000-0000-0000BF000000}"/>
    <cellStyle name="Accent3 3 2" xfId="406" xr:uid="{352C87EB-D839-4D0C-8FFE-E80A7A7C3B77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BD59F4FA-5FCB-4C46-B18D-530E305E7599}"/>
    <cellStyle name="Accent4 3" xfId="200" xr:uid="{00000000-0005-0000-0000-0000C7000000}"/>
    <cellStyle name="Accent4 3 2" xfId="408" xr:uid="{02780B7F-41CD-4B42-B31C-BA01CEF5DC84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1805122F-644F-485D-8FD8-87AC51C089F0}"/>
    <cellStyle name="Accent5 3" xfId="208" xr:uid="{00000000-0005-0000-0000-0000CF000000}"/>
    <cellStyle name="Accent5 3 2" xfId="410" xr:uid="{D9446159-06C8-4C20-A9EB-36FB82545753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27F0B84A-6A0F-41B4-8797-B78A681A45F9}"/>
    <cellStyle name="Accent6 3" xfId="216" xr:uid="{00000000-0005-0000-0000-0000D7000000}"/>
    <cellStyle name="Accent6 3 2" xfId="412" xr:uid="{8C3A14BF-B183-4C8E-AD9B-19D28DE7DB6A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4C901694-00D1-4CC0-A001-E24D4D788600}"/>
    <cellStyle name="Bad 3" xfId="224" xr:uid="{00000000-0005-0000-0000-0000DF000000}"/>
    <cellStyle name="Bad 3 2" xfId="414" xr:uid="{D0CDBCFD-BE8E-44CD-856B-AB9E7BF1DDDE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A26117B3-F0AB-4052-A54B-163800AD9AFB}"/>
    <cellStyle name="Calculation 3" xfId="232" xr:uid="{00000000-0005-0000-0000-0000E7000000}"/>
    <cellStyle name="Calculation 3 2" xfId="416" xr:uid="{FBED2BF6-BC73-49DD-BFA6-A56B79B787DF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C56D0933-3202-4739-94EC-E1B03E5BF99B}"/>
    <cellStyle name="Check Cell 3" xfId="240" xr:uid="{00000000-0005-0000-0000-0000EF000000}"/>
    <cellStyle name="Check Cell 3 2" xfId="418" xr:uid="{F07D02AC-4861-4836-8B25-BDAC393CAAD8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0B08C7CD-4391-4C3C-83D4-437AF79FA5F2}"/>
    <cellStyle name="Explanatory Text 3" xfId="251" xr:uid="{00000000-0005-0000-0000-0000FA000000}"/>
    <cellStyle name="Explanatory Text 3 2" xfId="420" xr:uid="{561DC423-5FF4-4959-B0F0-B39C08267643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5078DE0C-2FF0-4EB2-B187-41E01C9809A8}"/>
    <cellStyle name="Good 3" xfId="259" xr:uid="{00000000-0005-0000-0000-000002010000}"/>
    <cellStyle name="Good 3 2" xfId="422" xr:uid="{DC6F1FA4-A2A5-456A-B752-D2EEDAC524EC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53D8D251-525A-4890-8013-A9544E159401}"/>
    <cellStyle name="Heading 1 3" xfId="267" xr:uid="{00000000-0005-0000-0000-00000A010000}"/>
    <cellStyle name="Heading 1 3 2" xfId="424" xr:uid="{8F511F75-0201-4C62-9CDC-B5FE3433D09C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0260B76F-EC1D-4851-9B05-6002363FCFF0}"/>
    <cellStyle name="Heading 2 3" xfId="275" xr:uid="{00000000-0005-0000-0000-000012010000}"/>
    <cellStyle name="Heading 2 3 2" xfId="426" xr:uid="{C32C0BA8-BE68-4506-A0D9-EA2887C15727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0FC3BBE4-E75A-4C5B-AEDB-351623D921FC}"/>
    <cellStyle name="Heading 3 3" xfId="283" xr:uid="{00000000-0005-0000-0000-00001A010000}"/>
    <cellStyle name="Heading 3 3 2" xfId="428" xr:uid="{7D64C508-BBB3-4C53-AE48-1DE54EED807C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D68E439C-9911-499B-9BB0-6111B606193C}"/>
    <cellStyle name="Heading 4 3" xfId="291" xr:uid="{00000000-0005-0000-0000-000022010000}"/>
    <cellStyle name="Heading 4 3 2" xfId="430" xr:uid="{7D82DCBD-4214-468E-A944-13A8A0245E04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C7D13E1D-3DF5-44E2-BF7A-699FFC7AC033}"/>
    <cellStyle name="Input 3" xfId="300" xr:uid="{00000000-0005-0000-0000-00002B010000}"/>
    <cellStyle name="Input 3 2" xfId="432" xr:uid="{5DCEDBD5-16B0-4B80-B07F-68D00A7CA297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C17021E0-28CB-4AA0-B19D-738E80D27BB0}"/>
    <cellStyle name="Linked Cell 3" xfId="308" xr:uid="{00000000-0005-0000-0000-000033010000}"/>
    <cellStyle name="Linked Cell 3 2" xfId="434" xr:uid="{FC18279D-F996-4BB4-A826-82D2C216B849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8F7E6DC9-8A46-4293-9BAA-4800AA96D163}"/>
    <cellStyle name="Neutral 3" xfId="316" xr:uid="{00000000-0005-0000-0000-00003B010000}"/>
    <cellStyle name="Neutral 3 2" xfId="436" xr:uid="{BF8DE732-C2B8-45A4-B68F-08FF615E3C33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5B6A249A-4428-4AD0-923C-9D04A0B1EED4}"/>
    <cellStyle name="Output 3" xfId="354" xr:uid="{00000000-0005-0000-0000-000061010000}"/>
    <cellStyle name="Output 3 2" xfId="438" xr:uid="{45FB470C-9E4D-4A6B-9FA4-89DFB43403B2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4FEB492E-2CBE-4F3C-8FE7-B41BF41000E8}"/>
    <cellStyle name="Title 3" xfId="365" xr:uid="{00000000-0005-0000-0000-00006C010000}"/>
    <cellStyle name="Title 3 2" xfId="440" xr:uid="{3E45D55F-66AC-4834-9AB1-FF6619640E54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23C3B28E-5B55-4AD5-A170-87D7866131C3}"/>
    <cellStyle name="Total 3" xfId="373" xr:uid="{00000000-0005-0000-0000-000074010000}"/>
    <cellStyle name="Total 3 2" xfId="442" xr:uid="{E52FC8BD-5FEF-431C-8903-8E50C2FCD1DA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8B995C96-BCF0-4B73-A7BE-FD8575B6A1AB}"/>
    <cellStyle name="Warning Text 3" xfId="381" xr:uid="{00000000-0005-0000-0000-00007C010000}"/>
    <cellStyle name="Warning Text 3 2" xfId="444" xr:uid="{BA924BB2-62B3-4C5D-A9B2-404875ABE112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CCFFCC"/>
      <color rgb="FFFFCC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zoomScale="70" zoomScaleNormal="70" zoomScaleSheetLayoutView="70" workbookViewId="0">
      <pane ySplit="4" topLeftCell="A104" activePane="bottomLeft" state="frozen"/>
      <selection pane="bottomLeft" activeCell="D109" sqref="D109"/>
    </sheetView>
  </sheetViews>
  <sheetFormatPr defaultColWidth="9.453125" defaultRowHeight="15.5"/>
  <cols>
    <col min="1" max="1" width="7.6328125" style="204" customWidth="1"/>
    <col min="2" max="8" width="32.6328125" style="4" customWidth="1"/>
    <col min="9" max="9" width="7.6328125" style="205" customWidth="1"/>
    <col min="10" max="16384" width="9.453125" style="4"/>
  </cols>
  <sheetData>
    <row r="1" spans="1:9" ht="36" customHeight="1">
      <c r="A1" s="2"/>
      <c r="B1" s="3"/>
      <c r="C1" s="411" t="s">
        <v>170</v>
      </c>
      <c r="D1" s="411"/>
      <c r="E1" s="411"/>
      <c r="F1" s="411"/>
      <c r="G1" s="411"/>
      <c r="H1" s="3"/>
      <c r="I1" s="3"/>
    </row>
    <row r="2" spans="1:9" ht="17" customHeight="1" thickBot="1">
      <c r="A2" s="5" t="s">
        <v>124</v>
      </c>
      <c r="B2" s="6"/>
      <c r="C2" s="6"/>
      <c r="D2" s="1" t="s">
        <v>18</v>
      </c>
      <c r="E2" s="1"/>
      <c r="F2" s="7"/>
      <c r="G2" s="7"/>
      <c r="H2" s="412" t="s">
        <v>125</v>
      </c>
      <c r="I2" s="412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45572</v>
      </c>
      <c r="C4" s="12">
        <f t="shared" ref="C4:H4" si="0">SUM(B4+1)</f>
        <v>45573</v>
      </c>
      <c r="D4" s="13">
        <f t="shared" si="0"/>
        <v>45574</v>
      </c>
      <c r="E4" s="13">
        <f t="shared" si="0"/>
        <v>45575</v>
      </c>
      <c r="F4" s="13">
        <f t="shared" si="0"/>
        <v>45576</v>
      </c>
      <c r="G4" s="13">
        <f t="shared" si="0"/>
        <v>45577</v>
      </c>
      <c r="H4" s="13">
        <f t="shared" si="0"/>
        <v>45578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415" t="s">
        <v>110</v>
      </c>
      <c r="E6" s="416"/>
      <c r="F6" s="26" t="s">
        <v>84</v>
      </c>
      <c r="G6" s="27" t="s">
        <v>100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40</v>
      </c>
      <c r="C7" s="32" t="str">
        <f>B27</f>
        <v>新聞掏寶  # 218</v>
      </c>
      <c r="D7" s="33" t="str">
        <f>C57</f>
        <v># 3</v>
      </c>
      <c r="E7" s="34" t="str">
        <f>"# " &amp; VALUE(RIGHT(D7,2)+1)</f>
        <v># 4</v>
      </c>
      <c r="F7" s="33" t="str">
        <f>E57</f>
        <v># 3</v>
      </c>
      <c r="G7" s="32" t="str">
        <f>F57</f>
        <v># 4</v>
      </c>
      <c r="H7" s="35" t="str">
        <f>D71</f>
        <v>玲玲友情報 # 26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/>
      <c r="H8" s="39"/>
      <c r="I8" s="41"/>
    </row>
    <row r="9" spans="1:9" s="21" customFormat="1" ht="17" customHeight="1" thickBot="1">
      <c r="A9" s="11" t="s">
        <v>0</v>
      </c>
      <c r="B9" s="42" t="s">
        <v>120</v>
      </c>
      <c r="C9" s="43" t="str">
        <f t="shared" ref="C9:H9" si="1">"# " &amp; VALUE(RIGHT(B9,4)+1)</f>
        <v># 272</v>
      </c>
      <c r="D9" s="43" t="str">
        <f t="shared" si="1"/>
        <v># 273</v>
      </c>
      <c r="E9" s="43" t="str">
        <f t="shared" si="1"/>
        <v># 274</v>
      </c>
      <c r="F9" s="43" t="str">
        <f t="shared" si="1"/>
        <v># 275</v>
      </c>
      <c r="G9" s="43" t="str">
        <f t="shared" si="1"/>
        <v># 276</v>
      </c>
      <c r="H9" s="43" t="str">
        <f t="shared" si="1"/>
        <v># 277</v>
      </c>
      <c r="I9" s="44" t="s">
        <v>0</v>
      </c>
    </row>
    <row r="10" spans="1:9" ht="17" customHeight="1">
      <c r="A10" s="45"/>
      <c r="B10" s="214"/>
      <c r="C10" s="215"/>
      <c r="D10" s="215"/>
      <c r="E10" s="215"/>
      <c r="F10" s="216"/>
      <c r="G10" s="214"/>
      <c r="H10" s="217"/>
      <c r="I10" s="29"/>
    </row>
    <row r="11" spans="1:9" ht="17" customHeight="1">
      <c r="A11" s="30">
        <v>30</v>
      </c>
      <c r="B11" s="413" t="s">
        <v>77</v>
      </c>
      <c r="C11" s="397"/>
      <c r="D11" s="397"/>
      <c r="E11" s="397"/>
      <c r="F11" s="398"/>
      <c r="G11" s="413" t="s">
        <v>31</v>
      </c>
      <c r="H11" s="414"/>
      <c r="I11" s="36">
        <v>30</v>
      </c>
    </row>
    <row r="12" spans="1:9" ht="17" customHeight="1">
      <c r="A12" s="46"/>
      <c r="B12" s="218"/>
      <c r="C12" s="219"/>
      <c r="D12" s="220"/>
      <c r="E12" s="219"/>
      <c r="F12" s="221"/>
      <c r="G12" s="218"/>
      <c r="H12" s="222"/>
      <c r="I12" s="41"/>
    </row>
    <row r="13" spans="1:9" s="21" customFormat="1" ht="17" customHeight="1" thickBot="1">
      <c r="A13" s="47" t="s">
        <v>1</v>
      </c>
      <c r="B13" s="223"/>
      <c r="C13" s="224"/>
      <c r="D13" s="225"/>
      <c r="E13" s="225"/>
      <c r="F13" s="226"/>
      <c r="G13" s="227"/>
      <c r="H13" s="228"/>
      <c r="I13" s="44" t="s">
        <v>1</v>
      </c>
    </row>
    <row r="14" spans="1:9" ht="17" customHeight="1">
      <c r="A14" s="48"/>
      <c r="B14" s="49">
        <v>800574522</v>
      </c>
      <c r="C14" s="49"/>
      <c r="D14" s="49"/>
      <c r="E14" s="50"/>
      <c r="F14" s="50"/>
      <c r="G14" s="51" t="s">
        <v>81</v>
      </c>
      <c r="H14" s="49"/>
      <c r="I14" s="52"/>
    </row>
    <row r="15" spans="1:9" ht="17" customHeight="1">
      <c r="A15" s="53" t="s">
        <v>2</v>
      </c>
      <c r="B15" s="54"/>
      <c r="C15" s="55"/>
      <c r="D15" s="56" t="s">
        <v>93</v>
      </c>
      <c r="E15" s="57"/>
      <c r="F15" s="57"/>
      <c r="G15" s="415" t="s">
        <v>83</v>
      </c>
      <c r="H15" s="417"/>
      <c r="I15" s="59" t="s">
        <v>2</v>
      </c>
    </row>
    <row r="16" spans="1:9" ht="17" customHeight="1">
      <c r="A16" s="60"/>
      <c r="B16" s="42" t="s">
        <v>119</v>
      </c>
      <c r="C16" s="61" t="str">
        <f t="shared" ref="C16:D16" si="2">"# " &amp; VALUE(RIGHT(B16,2)+1)</f>
        <v># 13</v>
      </c>
      <c r="D16" s="61" t="str">
        <f t="shared" si="2"/>
        <v># 14</v>
      </c>
      <c r="E16" s="61" t="str">
        <f t="shared" ref="E16:H16" si="3">"# " &amp; VALUE(RIGHT(D16,2)+1)</f>
        <v># 15</v>
      </c>
      <c r="F16" s="61" t="str">
        <f t="shared" si="3"/>
        <v># 16</v>
      </c>
      <c r="G16" s="62" t="s">
        <v>122</v>
      </c>
      <c r="H16" s="61" t="str">
        <f t="shared" si="3"/>
        <v># 9</v>
      </c>
      <c r="I16" s="63"/>
    </row>
    <row r="17" spans="1:9" s="21" customFormat="1" ht="17" customHeight="1" thickBot="1">
      <c r="A17" s="47" t="s">
        <v>3</v>
      </c>
      <c r="B17" s="64" t="s">
        <v>40</v>
      </c>
      <c r="C17" s="43"/>
      <c r="D17" s="65"/>
      <c r="E17" s="65"/>
      <c r="F17" s="65"/>
      <c r="G17" s="66"/>
      <c r="H17" s="67"/>
      <c r="I17" s="14" t="s">
        <v>16</v>
      </c>
    </row>
    <row r="18" spans="1:9" s="21" customFormat="1" ht="17" customHeight="1">
      <c r="A18" s="68"/>
      <c r="B18" s="69" t="s">
        <v>60</v>
      </c>
      <c r="C18" s="39"/>
      <c r="D18" s="70" t="s">
        <v>61</v>
      </c>
      <c r="E18" s="39"/>
      <c r="F18" s="6"/>
      <c r="G18" s="6"/>
      <c r="H18" s="71"/>
      <c r="I18" s="20"/>
    </row>
    <row r="19" spans="1:9" s="21" customFormat="1" ht="17" customHeight="1">
      <c r="A19" s="72"/>
      <c r="B19" s="43" t="s">
        <v>126</v>
      </c>
      <c r="C19" s="43" t="str">
        <f t="shared" ref="C19" si="4">"# " &amp; VALUE(RIGHT(B19,3)+1)</f>
        <v># 202</v>
      </c>
      <c r="D19" s="43" t="str">
        <f t="shared" ref="D19" si="5">"# " &amp; VALUE(RIGHT(C19,3)+1)</f>
        <v># 203</v>
      </c>
      <c r="E19" s="43" t="str">
        <f t="shared" ref="E19" si="6">"# " &amp; VALUE(RIGHT(D19,3)+1)</f>
        <v># 204</v>
      </c>
      <c r="F19" s="43" t="str">
        <f t="shared" ref="F19" si="7">"# " &amp; VALUE(RIGHT(E19,3)+1)</f>
        <v># 205</v>
      </c>
      <c r="G19" s="43" t="str">
        <f t="shared" ref="G19:H19" si="8">"# " &amp; VALUE(RIGHT(F19,3)+1)</f>
        <v># 206</v>
      </c>
      <c r="H19" s="43" t="str">
        <f t="shared" si="8"/>
        <v># 207</v>
      </c>
      <c r="I19" s="20" t="s">
        <v>69</v>
      </c>
    </row>
    <row r="20" spans="1:9" s="21" customFormat="1" ht="17" customHeight="1">
      <c r="A20" s="72"/>
      <c r="B20" s="38" t="s">
        <v>17</v>
      </c>
      <c r="C20" s="73"/>
      <c r="D20" s="73"/>
      <c r="E20" s="73" t="s">
        <v>121</v>
      </c>
      <c r="F20" s="73"/>
      <c r="G20" s="73"/>
      <c r="H20" s="28" t="s">
        <v>17</v>
      </c>
      <c r="I20" s="20"/>
    </row>
    <row r="21" spans="1:9" ht="17" customHeight="1">
      <c r="A21" s="74" t="s">
        <v>2</v>
      </c>
      <c r="B21" s="31" t="str">
        <f>"# " &amp; VALUE(RIGHT(B76,4)-1)</f>
        <v># 2392</v>
      </c>
      <c r="C21" s="43" t="str">
        <f t="shared" ref="C21:E21" si="9">B76</f>
        <v># 2393</v>
      </c>
      <c r="D21" s="43" t="str">
        <f t="shared" si="9"/>
        <v># 2394</v>
      </c>
      <c r="E21" s="43" t="str">
        <f t="shared" si="9"/>
        <v># 2395</v>
      </c>
      <c r="F21" s="43" t="str">
        <f t="shared" ref="F21" si="10">E76</f>
        <v># 2396</v>
      </c>
      <c r="G21" s="43" t="str">
        <f t="shared" ref="G21" si="11">F76</f>
        <v># 2397</v>
      </c>
      <c r="H21" s="75" t="s">
        <v>155</v>
      </c>
      <c r="I21" s="59" t="s">
        <v>2</v>
      </c>
    </row>
    <row r="22" spans="1:9" ht="17" customHeight="1">
      <c r="A22" s="76"/>
      <c r="B22" s="229" t="s">
        <v>62</v>
      </c>
      <c r="C22" s="230"/>
      <c r="D22" s="230"/>
      <c r="E22" s="230" t="s">
        <v>63</v>
      </c>
      <c r="F22" s="230"/>
      <c r="G22" s="231"/>
      <c r="H22" s="232"/>
      <c r="I22" s="79"/>
    </row>
    <row r="23" spans="1:9" s="21" customFormat="1" ht="17" customHeight="1" thickBot="1">
      <c r="A23" s="80" t="s">
        <v>4</v>
      </c>
      <c r="B23" s="233" t="s">
        <v>127</v>
      </c>
      <c r="C23" s="234" t="str">
        <f t="shared" ref="C23" si="12">"# " &amp; VALUE(RIGHT(B23,4)+1)</f>
        <v># 1121</v>
      </c>
      <c r="D23" s="234" t="str">
        <f t="shared" ref="D23" si="13">"# " &amp; VALUE(RIGHT(C23,4)+1)</f>
        <v># 1122</v>
      </c>
      <c r="E23" s="234" t="str">
        <f t="shared" ref="E23:H23" si="14">"# " &amp; VALUE(RIGHT(D23,4)+1)</f>
        <v># 1123</v>
      </c>
      <c r="F23" s="230" t="str">
        <f t="shared" si="14"/>
        <v># 1124</v>
      </c>
      <c r="G23" s="230" t="str">
        <f t="shared" si="14"/>
        <v># 1125</v>
      </c>
      <c r="H23" s="235" t="str">
        <f t="shared" si="14"/>
        <v># 1126</v>
      </c>
      <c r="I23" s="20" t="s">
        <v>4</v>
      </c>
    </row>
    <row r="24" spans="1:9" ht="17" customHeight="1">
      <c r="A24" s="82"/>
      <c r="B24" s="38" t="s">
        <v>17</v>
      </c>
      <c r="C24" s="39"/>
      <c r="D24" s="83" t="str">
        <f>D90</f>
        <v>吃貨橫掃港深珠 Operation Gourmet - Hong Kong-Shenzhen-Zhuhai (15 EPI)</v>
      </c>
      <c r="E24" s="39"/>
      <c r="F24" s="39"/>
      <c r="G24" s="69">
        <v>800395976</v>
      </c>
      <c r="H24" s="84"/>
      <c r="I24" s="85"/>
    </row>
    <row r="25" spans="1:9" ht="17" customHeight="1">
      <c r="A25" s="86" t="s">
        <v>2</v>
      </c>
      <c r="B25" s="31" t="str">
        <f>"# " &amp; VALUE(RIGHT(B91,2)-1)</f>
        <v># 10</v>
      </c>
      <c r="C25" s="43" t="str">
        <f>B91</f>
        <v># 11</v>
      </c>
      <c r="D25" s="43" t="str">
        <f>"# " &amp; VALUE(RIGHT(C25,2)+1)</f>
        <v># 12</v>
      </c>
      <c r="E25" s="43" t="str">
        <f>"# " &amp; VALUE(RIGHT(D25,2)+1)</f>
        <v># 13</v>
      </c>
      <c r="F25" s="43" t="str">
        <f>"# " &amp; VALUE(RIGHT(E25,2)+1)</f>
        <v># 14</v>
      </c>
      <c r="G25" s="62"/>
      <c r="H25" s="87"/>
      <c r="I25" s="59" t="s">
        <v>2</v>
      </c>
    </row>
    <row r="26" spans="1:9" ht="17" customHeight="1">
      <c r="A26" s="88"/>
      <c r="B26" s="89" t="s">
        <v>17</v>
      </c>
      <c r="C26" s="50" t="s">
        <v>17</v>
      </c>
      <c r="D26" s="77" t="s">
        <v>17</v>
      </c>
      <c r="E26" s="77" t="s">
        <v>17</v>
      </c>
      <c r="F26" s="77" t="s">
        <v>17</v>
      </c>
      <c r="G26" s="404" t="s">
        <v>86</v>
      </c>
      <c r="H26" s="417"/>
      <c r="I26" s="79"/>
    </row>
    <row r="27" spans="1:9" ht="17" customHeight="1" thickBot="1">
      <c r="A27" s="90"/>
      <c r="B27" s="91" t="str">
        <f>LEFT($H$36,5) &amp; " # " &amp; VALUE(RIGHT($H$36,3)-1)</f>
        <v>新聞掏寶  # 218</v>
      </c>
      <c r="C27" s="25" t="str">
        <f>B71</f>
        <v>玲玲友情報 # 25</v>
      </c>
      <c r="D27" s="62" t="str">
        <f>C71</f>
        <v>他和她的喵店長 2 # 3</v>
      </c>
      <c r="E27" s="62" t="str">
        <f>D71</f>
        <v>玲玲友情報 # 26</v>
      </c>
      <c r="F27" s="62" t="str">
        <f>E71</f>
        <v>他和她的喵店長 2 # 4</v>
      </c>
      <c r="G27" s="418" t="s">
        <v>87</v>
      </c>
      <c r="H27" s="419"/>
      <c r="I27" s="79"/>
    </row>
    <row r="28" spans="1:9" s="21" customFormat="1" ht="17" customHeight="1" thickBot="1">
      <c r="A28" s="80" t="s">
        <v>5</v>
      </c>
      <c r="B28" s="92"/>
      <c r="C28" s="91"/>
      <c r="D28" s="33"/>
      <c r="E28" s="33"/>
      <c r="F28" s="33"/>
      <c r="G28" s="62" t="s">
        <v>136</v>
      </c>
      <c r="H28" s="58" t="s">
        <v>137</v>
      </c>
      <c r="I28" s="20" t="s">
        <v>5</v>
      </c>
    </row>
    <row r="29" spans="1:9" ht="17" customHeight="1">
      <c r="A29" s="93"/>
      <c r="B29" s="50" t="s">
        <v>17</v>
      </c>
      <c r="C29" s="40"/>
      <c r="D29" s="40"/>
      <c r="E29" s="40"/>
      <c r="F29" s="94"/>
      <c r="G29" s="95"/>
      <c r="H29" s="96"/>
      <c r="I29" s="97"/>
    </row>
    <row r="30" spans="1:9" ht="17" customHeight="1">
      <c r="A30" s="86" t="s">
        <v>2</v>
      </c>
      <c r="B30" s="62"/>
      <c r="C30" s="61"/>
      <c r="D30" s="61" t="str">
        <f>D79</f>
        <v>企業強人 Big Biz Duel (25 EPI)</v>
      </c>
      <c r="E30" s="61"/>
      <c r="F30" s="91"/>
      <c r="G30" s="62"/>
      <c r="H30" s="58"/>
      <c r="I30" s="98" t="s">
        <v>2</v>
      </c>
    </row>
    <row r="31" spans="1:9" ht="17" customHeight="1">
      <c r="A31" s="76"/>
      <c r="B31" s="62" t="str">
        <f>"# " &amp; VALUE(RIGHT(B80,2)-1)</f>
        <v># 15</v>
      </c>
      <c r="C31" s="61" t="str">
        <f>"# " &amp; VALUE(RIGHT(C80,2)-1)</f>
        <v># 16</v>
      </c>
      <c r="D31" s="61" t="str">
        <f>"# " &amp; VALUE(RIGHT(D80,2)-1)</f>
        <v># 17</v>
      </c>
      <c r="E31" s="61" t="str">
        <f>"# " &amp; VALUE(RIGHT(E80,2)-1)</f>
        <v># 18</v>
      </c>
      <c r="F31" s="91" t="str">
        <f>E80</f>
        <v># 19</v>
      </c>
      <c r="G31" s="62"/>
      <c r="H31" s="58"/>
      <c r="I31" s="99"/>
    </row>
    <row r="32" spans="1:9" s="21" customFormat="1" ht="17" customHeight="1" thickBot="1">
      <c r="A32" s="80" t="s">
        <v>6</v>
      </c>
      <c r="B32" s="33"/>
      <c r="C32" s="43"/>
      <c r="D32" s="43"/>
      <c r="E32" s="43"/>
      <c r="F32" s="34"/>
      <c r="G32" s="100" t="s">
        <v>40</v>
      </c>
      <c r="H32" s="67"/>
      <c r="I32" s="44" t="s">
        <v>6</v>
      </c>
    </row>
    <row r="33" spans="1:9" ht="17" customHeight="1">
      <c r="A33" s="93"/>
      <c r="B33" s="50" t="s">
        <v>17</v>
      </c>
      <c r="C33" s="6"/>
      <c r="D33" s="6"/>
      <c r="E33" s="61" t="str">
        <f>$E$73</f>
        <v>東張西望  Scoop 2024</v>
      </c>
      <c r="F33" s="6"/>
      <c r="G33" s="39"/>
      <c r="H33" s="39"/>
      <c r="I33" s="99"/>
    </row>
    <row r="34" spans="1:9" ht="17" customHeight="1">
      <c r="A34" s="86" t="s">
        <v>2</v>
      </c>
      <c r="B34" s="43" t="str">
        <f t="shared" ref="B34:G34" si="15">B9</f>
        <v># 271</v>
      </c>
      <c r="C34" s="43" t="str">
        <f t="shared" si="15"/>
        <v># 272</v>
      </c>
      <c r="D34" s="43" t="str">
        <f t="shared" si="15"/>
        <v># 273</v>
      </c>
      <c r="E34" s="43" t="str">
        <f t="shared" si="15"/>
        <v># 274</v>
      </c>
      <c r="F34" s="43" t="str">
        <f t="shared" si="15"/>
        <v># 275</v>
      </c>
      <c r="G34" s="61" t="str">
        <f t="shared" si="15"/>
        <v># 276</v>
      </c>
      <c r="H34" s="43" t="str">
        <f t="shared" ref="H34" si="16">H9</f>
        <v># 277</v>
      </c>
      <c r="I34" s="98" t="s">
        <v>2</v>
      </c>
    </row>
    <row r="35" spans="1:9" ht="17" customHeight="1">
      <c r="A35" s="76"/>
      <c r="B35" s="89" t="s">
        <v>17</v>
      </c>
      <c r="C35" s="50" t="s">
        <v>17</v>
      </c>
      <c r="D35" s="24" t="s">
        <v>17</v>
      </c>
      <c r="E35" s="77" t="s">
        <v>17</v>
      </c>
      <c r="F35" s="77" t="s">
        <v>17</v>
      </c>
      <c r="G35" s="101" t="s">
        <v>20</v>
      </c>
      <c r="H35" s="102" t="s">
        <v>45</v>
      </c>
      <c r="I35" s="103"/>
    </row>
    <row r="36" spans="1:9" ht="17" customHeight="1">
      <c r="A36" s="76"/>
      <c r="B36" s="104" t="str">
        <f>E61</f>
        <v xml:space="preserve">關注關注組 Eyes On Concern Groups </v>
      </c>
      <c r="C36" s="61" t="str">
        <f>B61</f>
        <v>藝遊巷弄 Art Lane (7 EPI)</v>
      </c>
      <c r="D36" s="105" t="str">
        <f>C61</f>
        <v>約埋班Friend去旅行 # 3</v>
      </c>
      <c r="E36" s="95" t="str">
        <f>D61</f>
        <v>這㇐站阿拉伯 Arabian Days &amp; Nights (20 EPI)</v>
      </c>
      <c r="F36" s="95" t="str">
        <f>E61</f>
        <v xml:space="preserve">關注關注組 Eyes On Concern Groups </v>
      </c>
      <c r="G36" s="106" t="s">
        <v>154</v>
      </c>
      <c r="H36" s="107" t="s">
        <v>140</v>
      </c>
      <c r="I36" s="103"/>
    </row>
    <row r="37" spans="1:9" s="21" customFormat="1" ht="17" customHeight="1" thickBot="1">
      <c r="A37" s="80" t="s">
        <v>7</v>
      </c>
      <c r="B37" s="34" t="str">
        <f>"# " &amp; VALUE(RIGHT(E62,2)-1)</f>
        <v># 30</v>
      </c>
      <c r="C37" s="43" t="str">
        <f>B62</f>
        <v># 3</v>
      </c>
      <c r="D37" s="32"/>
      <c r="E37" s="33" t="str">
        <f>D62</f>
        <v># 16</v>
      </c>
      <c r="F37" s="33" t="str">
        <f>E62</f>
        <v># 31</v>
      </c>
      <c r="G37" s="32"/>
      <c r="H37" s="81" t="s">
        <v>46</v>
      </c>
      <c r="I37" s="108" t="s">
        <v>7</v>
      </c>
    </row>
    <row r="38" spans="1:9" ht="17" customHeight="1">
      <c r="A38" s="109"/>
      <c r="B38" s="236" t="s">
        <v>43</v>
      </c>
      <c r="C38" s="237"/>
      <c r="D38" s="238"/>
      <c r="E38" s="239"/>
      <c r="F38" s="240"/>
      <c r="G38" s="111" t="s">
        <v>90</v>
      </c>
      <c r="H38" s="112" t="s">
        <v>55</v>
      </c>
      <c r="I38" s="52"/>
    </row>
    <row r="39" spans="1:9" ht="17" customHeight="1">
      <c r="A39" s="113"/>
      <c r="B39" s="241"/>
      <c r="C39" s="230"/>
      <c r="D39" s="242" t="s">
        <v>36</v>
      </c>
      <c r="E39" s="230"/>
      <c r="F39" s="243"/>
      <c r="G39" s="114" t="s">
        <v>138</v>
      </c>
      <c r="H39" s="115"/>
      <c r="I39" s="79"/>
    </row>
    <row r="40" spans="1:9" ht="17" customHeight="1">
      <c r="A40" s="53" t="s">
        <v>2</v>
      </c>
      <c r="B40" s="241" t="s">
        <v>128</v>
      </c>
      <c r="C40" s="230" t="str">
        <f>"# " &amp; VALUE(RIGHT(B40,3)+1)</f>
        <v># 201</v>
      </c>
      <c r="D40" s="230" t="str">
        <f>"# " &amp; VALUE(RIGHT(C40,3)+1)</f>
        <v># 202</v>
      </c>
      <c r="E40" s="230" t="str">
        <f>"# " &amp; VALUE(RIGHT(D40,3)+1)</f>
        <v># 203</v>
      </c>
      <c r="F40" s="230" t="str">
        <f>"# " &amp; VALUE(RIGHT(E40,3)+1)</f>
        <v># 204</v>
      </c>
      <c r="G40" s="32" t="s">
        <v>89</v>
      </c>
      <c r="H40" s="116" t="s">
        <v>141</v>
      </c>
      <c r="I40" s="59" t="s">
        <v>2</v>
      </c>
    </row>
    <row r="41" spans="1:9" ht="17" customHeight="1">
      <c r="A41" s="117"/>
      <c r="B41" s="244"/>
      <c r="C41" s="231"/>
      <c r="D41" s="231"/>
      <c r="E41" s="231"/>
      <c r="F41" s="231"/>
      <c r="G41" s="247" t="s">
        <v>44</v>
      </c>
      <c r="H41" s="115" t="s">
        <v>54</v>
      </c>
      <c r="I41" s="79"/>
    </row>
    <row r="42" spans="1:9" ht="17" customHeight="1" thickBot="1">
      <c r="A42" s="113"/>
      <c r="B42" s="244"/>
      <c r="C42" s="231"/>
      <c r="D42" s="231"/>
      <c r="E42" s="231"/>
      <c r="F42" s="231"/>
      <c r="G42" s="248" t="s">
        <v>139</v>
      </c>
      <c r="H42" s="115"/>
      <c r="I42" s="79"/>
    </row>
    <row r="43" spans="1:9" s="21" customFormat="1" ht="17" customHeight="1" thickBot="1">
      <c r="A43" s="120" t="s">
        <v>8</v>
      </c>
      <c r="B43" s="245"/>
      <c r="C43" s="230"/>
      <c r="D43" s="230"/>
      <c r="E43" s="234"/>
      <c r="F43" s="246">
        <v>1405</v>
      </c>
      <c r="G43" s="249" t="s">
        <v>22</v>
      </c>
      <c r="H43" s="121"/>
      <c r="I43" s="14" t="s">
        <v>8</v>
      </c>
    </row>
    <row r="44" spans="1:9" ht="17" customHeight="1">
      <c r="A44" s="93"/>
      <c r="B44" s="50" t="s">
        <v>17</v>
      </c>
      <c r="C44" s="40"/>
      <c r="D44" s="122"/>
      <c r="E44" s="122"/>
      <c r="F44" s="122"/>
      <c r="G44" s="119" t="s">
        <v>17</v>
      </c>
      <c r="H44" s="122" t="s">
        <v>17</v>
      </c>
      <c r="I44" s="97"/>
    </row>
    <row r="45" spans="1:9" ht="17" customHeight="1">
      <c r="A45" s="123" t="s">
        <v>2</v>
      </c>
      <c r="B45" s="62"/>
      <c r="C45" s="61"/>
      <c r="D45" s="124" t="str">
        <f>D85</f>
        <v>珠玉在側 Treasures Around (24 EPI)</v>
      </c>
      <c r="E45" s="124"/>
      <c r="F45" s="124"/>
      <c r="G45" s="32" t="str">
        <f>C71</f>
        <v>他和她的喵店長 2 # 3</v>
      </c>
      <c r="H45" s="61" t="str">
        <f>$E$71</f>
        <v>他和她的喵店長 2 # 4</v>
      </c>
      <c r="I45" s="98" t="s">
        <v>2</v>
      </c>
    </row>
    <row r="46" spans="1:9" ht="17" customHeight="1">
      <c r="A46" s="125"/>
      <c r="B46" s="62" t="str">
        <f>"# " &amp; VALUE(RIGHT(B86,2)-1)</f>
        <v># 12</v>
      </c>
      <c r="C46" s="61" t="str">
        <f>"# " &amp; VALUE(RIGHT(C86,2)-1)</f>
        <v># 13</v>
      </c>
      <c r="D46" s="61" t="str">
        <f>C86</f>
        <v># 14</v>
      </c>
      <c r="E46" s="61" t="str">
        <f>D86</f>
        <v># 15</v>
      </c>
      <c r="F46" s="61" t="str">
        <f>E86</f>
        <v># 16</v>
      </c>
      <c r="G46" s="119" t="s">
        <v>17</v>
      </c>
      <c r="H46" s="343" t="s">
        <v>17</v>
      </c>
      <c r="I46" s="41"/>
    </row>
    <row r="47" spans="1:9" ht="17" customHeight="1">
      <c r="A47" s="125"/>
      <c r="B47" s="61"/>
      <c r="G47" s="126"/>
      <c r="H47" s="344" t="str">
        <f>G78</f>
        <v>玩轉澳門更多Fun # 2</v>
      </c>
      <c r="I47" s="41"/>
    </row>
    <row r="48" spans="1:9" s="21" customFormat="1" ht="17" customHeight="1" thickBot="1">
      <c r="A48" s="127">
        <v>1500</v>
      </c>
      <c r="B48" s="4"/>
      <c r="C48" s="61"/>
      <c r="D48" s="43"/>
      <c r="E48" s="43"/>
      <c r="F48" s="128">
        <v>1505</v>
      </c>
      <c r="G48" s="129"/>
      <c r="H48" s="345"/>
      <c r="I48" s="130">
        <v>1500</v>
      </c>
    </row>
    <row r="49" spans="1:9" ht="17" customHeight="1">
      <c r="A49" s="131"/>
      <c r="B49" s="38" t="str">
        <f>B24</f>
        <v>(R)</v>
      </c>
      <c r="C49" s="39"/>
      <c r="D49" s="50" t="str">
        <f>D24</f>
        <v>吃貨橫掃港深珠 Operation Gourmet - Hong Kong-Shenzhen-Zhuhai (15 EPI)</v>
      </c>
      <c r="E49" s="122"/>
      <c r="F49" s="132"/>
      <c r="G49" s="105"/>
      <c r="H49" s="343" t="s">
        <v>17</v>
      </c>
      <c r="I49" s="133"/>
    </row>
    <row r="50" spans="1:9" ht="17" customHeight="1">
      <c r="A50" s="134">
        <v>30</v>
      </c>
      <c r="B50" s="31" t="str">
        <f>B25</f>
        <v># 10</v>
      </c>
      <c r="C50" s="43" t="str">
        <f>"# " &amp; VALUE(RIGHT(B91,2))</f>
        <v># 11</v>
      </c>
      <c r="D50" s="43" t="str">
        <f>"# " &amp; VALUE(RIGHT(C50,2)+1)</f>
        <v># 12</v>
      </c>
      <c r="E50" s="43" t="str">
        <f>"# " &amp; VALUE(RIGHT(D50,2)+1)</f>
        <v># 13</v>
      </c>
      <c r="F50" s="34" t="str">
        <f>F25</f>
        <v># 14</v>
      </c>
      <c r="G50" s="420" t="s">
        <v>114</v>
      </c>
      <c r="H50" s="346" t="s">
        <v>245</v>
      </c>
      <c r="I50" s="98" t="s">
        <v>2</v>
      </c>
    </row>
    <row r="51" spans="1:9" ht="17" customHeight="1">
      <c r="A51" s="125"/>
      <c r="B51" s="368" t="s">
        <v>17</v>
      </c>
      <c r="C51" s="366"/>
      <c r="D51" s="369" t="s">
        <v>196</v>
      </c>
      <c r="E51" s="370"/>
      <c r="F51" s="24" t="s">
        <v>17</v>
      </c>
      <c r="G51" s="421"/>
      <c r="H51" s="28" t="s">
        <v>17</v>
      </c>
      <c r="I51" s="99"/>
    </row>
    <row r="52" spans="1:9" ht="17" customHeight="1">
      <c r="A52" s="125"/>
      <c r="B52" s="367" t="s">
        <v>252</v>
      </c>
      <c r="C52" s="371" t="s">
        <v>253</v>
      </c>
      <c r="D52" s="372" t="s">
        <v>254</v>
      </c>
      <c r="E52" s="372" t="s">
        <v>255</v>
      </c>
      <c r="F52" s="137" t="s">
        <v>153</v>
      </c>
      <c r="G52" s="129"/>
      <c r="H52" s="138"/>
      <c r="I52" s="99"/>
    </row>
    <row r="53" spans="1:9" ht="17" customHeight="1">
      <c r="A53" s="139"/>
      <c r="B53" s="38" t="s">
        <v>17</v>
      </c>
      <c r="C53" s="40"/>
      <c r="D53" s="40" t="str">
        <f>E22</f>
        <v>Hands Up   Hands Up 2024</v>
      </c>
      <c r="E53" s="40"/>
      <c r="F53" s="110"/>
      <c r="G53" s="105"/>
      <c r="H53" s="116" t="str">
        <f>G82</f>
        <v>Made In Dongguan (13 EPI)</v>
      </c>
      <c r="I53" s="140"/>
    </row>
    <row r="54" spans="1:9" s="21" customFormat="1" ht="17" customHeight="1" thickBot="1">
      <c r="A54" s="127">
        <v>1600</v>
      </c>
      <c r="B54" s="33" t="str">
        <f>B23</f>
        <v># 1120</v>
      </c>
      <c r="C54" s="43" t="str">
        <f>C23</f>
        <v># 1121</v>
      </c>
      <c r="D54" s="43" t="str">
        <f>"# " &amp; VALUE(RIGHT(C54,4)+1)</f>
        <v># 1122</v>
      </c>
      <c r="E54" s="61" t="str">
        <f>"# " &amp; VALUE(RIGHT(D54,4)+1)</f>
        <v># 1123</v>
      </c>
      <c r="F54" s="34" t="str">
        <f>"# " &amp; VALUE(RIGHT(E54,5)+1)</f>
        <v># 1124</v>
      </c>
      <c r="G54" s="141"/>
      <c r="H54" s="115"/>
      <c r="I54" s="142">
        <v>1600</v>
      </c>
    </row>
    <row r="55" spans="1:9" ht="17" customHeight="1">
      <c r="A55" s="82"/>
      <c r="B55" s="143" t="s">
        <v>57</v>
      </c>
      <c r="C55" s="347" t="s">
        <v>111</v>
      </c>
      <c r="D55" s="348"/>
      <c r="E55" s="69" t="s">
        <v>85</v>
      </c>
      <c r="F55" s="119" t="s">
        <v>99</v>
      </c>
      <c r="G55" s="101" t="s">
        <v>20</v>
      </c>
      <c r="H55" s="384" t="s">
        <v>17</v>
      </c>
      <c r="I55" s="29"/>
    </row>
    <row r="56" spans="1:9" ht="17" customHeight="1">
      <c r="A56" s="125"/>
      <c r="B56" s="144" t="s">
        <v>56</v>
      </c>
      <c r="C56" s="407" t="s">
        <v>246</v>
      </c>
      <c r="D56" s="408"/>
      <c r="E56" s="26" t="s">
        <v>84</v>
      </c>
      <c r="F56" s="27" t="s">
        <v>100</v>
      </c>
      <c r="G56" s="129" t="s">
        <v>116</v>
      </c>
      <c r="H56" s="386" t="s">
        <v>256</v>
      </c>
      <c r="I56" s="41"/>
    </row>
    <row r="57" spans="1:9" ht="17" customHeight="1">
      <c r="A57" s="134">
        <v>30</v>
      </c>
      <c r="B57" s="31" t="s">
        <v>129</v>
      </c>
      <c r="C57" s="349" t="s">
        <v>130</v>
      </c>
      <c r="D57" s="350" t="str">
        <f>"# " &amp; VALUE(RIGHT(C57,2)+1)</f>
        <v># 4</v>
      </c>
      <c r="E57" s="33" t="s">
        <v>130</v>
      </c>
      <c r="F57" s="32" t="str">
        <f>"# " &amp; VALUE(RIGHT(E57,2)+1)</f>
        <v># 4</v>
      </c>
      <c r="G57" s="32"/>
      <c r="H57" s="383"/>
      <c r="I57" s="36">
        <v>30</v>
      </c>
    </row>
    <row r="58" spans="1:9" ht="17" customHeight="1">
      <c r="A58" s="125"/>
      <c r="B58" s="146" t="s">
        <v>20</v>
      </c>
      <c r="C58" s="6" t="s">
        <v>64</v>
      </c>
      <c r="D58" s="83"/>
      <c r="E58" s="24" t="s">
        <v>17</v>
      </c>
      <c r="F58" s="77" t="s">
        <v>17</v>
      </c>
      <c r="G58" s="101" t="s">
        <v>20</v>
      </c>
      <c r="H58" s="147" t="s">
        <v>20</v>
      </c>
      <c r="I58" s="41"/>
    </row>
    <row r="59" spans="1:9" s="21" customFormat="1" ht="17" customHeight="1" thickBot="1">
      <c r="A59" s="127">
        <v>1700</v>
      </c>
      <c r="B59" s="148" t="s">
        <v>154</v>
      </c>
      <c r="C59" s="149" t="s">
        <v>131</v>
      </c>
      <c r="D59" s="43" t="str">
        <f>"# " &amp; VALUE(RIGHT(C59,2)+1)</f>
        <v># 18</v>
      </c>
      <c r="E59" s="150" t="str">
        <f>C71</f>
        <v>他和她的喵店長 2 # 3</v>
      </c>
      <c r="F59" s="33" t="str">
        <f>E71</f>
        <v>他和她的喵店長 2 # 4</v>
      </c>
      <c r="G59" s="105" t="s">
        <v>118</v>
      </c>
      <c r="H59" s="151" t="str">
        <f>G87</f>
        <v>醫度講 #5</v>
      </c>
      <c r="I59" s="142">
        <v>1700</v>
      </c>
    </row>
    <row r="60" spans="1:9" ht="17" customHeight="1">
      <c r="A60" s="22"/>
      <c r="B60" s="250" t="s">
        <v>98</v>
      </c>
      <c r="C60" s="251" t="s">
        <v>102</v>
      </c>
      <c r="D60" s="252" t="s">
        <v>48</v>
      </c>
      <c r="E60" s="252" t="s">
        <v>49</v>
      </c>
      <c r="F60" s="237"/>
      <c r="G60" s="333" t="s">
        <v>20</v>
      </c>
      <c r="H60" s="334" t="s">
        <v>20</v>
      </c>
      <c r="I60" s="29"/>
    </row>
    <row r="61" spans="1:9" ht="17" customHeight="1">
      <c r="A61" s="45"/>
      <c r="B61" s="253" t="s">
        <v>97</v>
      </c>
      <c r="C61" s="248" t="s">
        <v>132</v>
      </c>
      <c r="D61" s="254" t="s">
        <v>47</v>
      </c>
      <c r="E61" s="409" t="s">
        <v>103</v>
      </c>
      <c r="F61" s="410"/>
      <c r="G61" s="335" t="str">
        <f>G39</f>
        <v>思家大戰 # 45</v>
      </c>
      <c r="H61" s="336" t="str">
        <f>G90</f>
        <v>尋醉蘇格蘭 #2</v>
      </c>
      <c r="I61" s="41"/>
    </row>
    <row r="62" spans="1:9" ht="17" customHeight="1">
      <c r="A62" s="30">
        <v>30</v>
      </c>
      <c r="B62" s="245" t="s">
        <v>130</v>
      </c>
      <c r="C62" s="249" t="s">
        <v>101</v>
      </c>
      <c r="D62" s="249" t="s">
        <v>133</v>
      </c>
      <c r="E62" s="233" t="s">
        <v>134</v>
      </c>
      <c r="F62" s="255" t="str">
        <f>"# " &amp; VALUE(RIGHT(E62,2)+1)</f>
        <v># 32</v>
      </c>
      <c r="G62" s="337"/>
      <c r="H62" s="338"/>
      <c r="I62" s="36">
        <v>30</v>
      </c>
    </row>
    <row r="63" spans="1:9" ht="17" customHeight="1">
      <c r="A63" s="37"/>
      <c r="B63" s="256" t="s">
        <v>71</v>
      </c>
      <c r="C63" s="256"/>
      <c r="D63" s="257"/>
      <c r="E63" s="257"/>
      <c r="F63" s="257"/>
      <c r="G63" s="333" t="s">
        <v>20</v>
      </c>
      <c r="H63" s="258" t="s">
        <v>50</v>
      </c>
      <c r="I63" s="41"/>
    </row>
    <row r="64" spans="1:9" ht="17" customHeight="1">
      <c r="A64" s="45"/>
      <c r="B64" s="237"/>
      <c r="C64" s="237"/>
      <c r="D64" s="230" t="s">
        <v>79</v>
      </c>
      <c r="E64" s="259"/>
      <c r="F64" s="237"/>
      <c r="G64" s="339" t="str">
        <f>G42</f>
        <v>周六聊Teen谷 # 40</v>
      </c>
      <c r="H64" s="261" t="s">
        <v>142</v>
      </c>
      <c r="I64" s="41"/>
    </row>
    <row r="65" spans="1:9" s="21" customFormat="1" ht="17" customHeight="1" thickBot="1">
      <c r="A65" s="156">
        <v>1800</v>
      </c>
      <c r="B65" s="230" t="s">
        <v>135</v>
      </c>
      <c r="C65" s="230" t="str">
        <f>"# " &amp; VALUE(RIGHT(B65,2)+1)</f>
        <v># 42</v>
      </c>
      <c r="D65" s="230" t="str">
        <f>"# " &amp; VALUE(RIGHT(C65,2)+1)</f>
        <v># 43</v>
      </c>
      <c r="E65" s="230" t="str">
        <f>"# " &amp; VALUE(RIGHT(D65,2)+1)</f>
        <v># 44</v>
      </c>
      <c r="F65" s="230" t="str">
        <f>"# " &amp; VALUE(RIGHT(E65,2)+1)</f>
        <v># 45</v>
      </c>
      <c r="G65" s="340"/>
      <c r="H65" s="262" t="s">
        <v>39</v>
      </c>
      <c r="I65" s="142">
        <v>1800</v>
      </c>
    </row>
    <row r="66" spans="1:9" ht="17" customHeight="1">
      <c r="A66" s="45"/>
      <c r="B66" s="241"/>
      <c r="C66" s="230"/>
      <c r="D66" s="230"/>
      <c r="E66" s="230"/>
      <c r="F66" s="230"/>
      <c r="G66" s="256" t="s">
        <v>70</v>
      </c>
      <c r="H66" s="263"/>
      <c r="I66" s="41"/>
    </row>
    <row r="67" spans="1:9" ht="17" customHeight="1" thickBot="1">
      <c r="A67" s="30">
        <v>30</v>
      </c>
      <c r="B67" s="264"/>
      <c r="C67" s="265"/>
      <c r="D67" s="265"/>
      <c r="E67" s="265"/>
      <c r="F67" s="265"/>
      <c r="G67" s="266" t="s">
        <v>143</v>
      </c>
      <c r="H67" s="267" t="s">
        <v>144</v>
      </c>
      <c r="I67" s="36">
        <v>30</v>
      </c>
    </row>
    <row r="68" spans="1:9" ht="17" customHeight="1">
      <c r="A68" s="45"/>
      <c r="B68" s="396" t="s">
        <v>78</v>
      </c>
      <c r="C68" s="397"/>
      <c r="D68" s="397"/>
      <c r="E68" s="397"/>
      <c r="F68" s="398"/>
      <c r="G68" s="396" t="s">
        <v>32</v>
      </c>
      <c r="H68" s="399"/>
      <c r="I68" s="41"/>
    </row>
    <row r="69" spans="1:9" s="21" customFormat="1" ht="12.65" customHeight="1" thickBot="1">
      <c r="A69" s="156">
        <v>1900</v>
      </c>
      <c r="B69" s="268"/>
      <c r="C69" s="269"/>
      <c r="D69" s="269"/>
      <c r="E69" s="269"/>
      <c r="F69" s="226">
        <v>1905</v>
      </c>
      <c r="G69" s="268"/>
      <c r="H69" s="269"/>
      <c r="I69" s="142">
        <v>1900</v>
      </c>
    </row>
    <row r="70" spans="1:9" s="21" customFormat="1" ht="17" customHeight="1">
      <c r="A70" s="157"/>
      <c r="B70" s="270" t="s">
        <v>53</v>
      </c>
      <c r="C70" s="351" t="s">
        <v>105</v>
      </c>
      <c r="D70" s="270" t="s">
        <v>53</v>
      </c>
      <c r="E70" s="351" t="s">
        <v>105</v>
      </c>
      <c r="F70" s="272" t="s">
        <v>41</v>
      </c>
      <c r="G70" s="270" t="s">
        <v>51</v>
      </c>
      <c r="H70" s="273" t="s">
        <v>161</v>
      </c>
      <c r="I70" s="133"/>
    </row>
    <row r="71" spans="1:9" s="21" customFormat="1" ht="17" customHeight="1">
      <c r="A71" s="160"/>
      <c r="B71" s="248" t="s">
        <v>145</v>
      </c>
      <c r="C71" s="352" t="s">
        <v>247</v>
      </c>
      <c r="D71" s="248" t="s">
        <v>146</v>
      </c>
      <c r="E71" s="352" t="s">
        <v>248</v>
      </c>
      <c r="F71" s="260" t="s">
        <v>151</v>
      </c>
      <c r="G71" s="248" t="s">
        <v>156</v>
      </c>
      <c r="H71" s="261" t="s">
        <v>163</v>
      </c>
      <c r="I71" s="130"/>
    </row>
    <row r="72" spans="1:9" s="21" customFormat="1" ht="17" customHeight="1">
      <c r="A72" s="45">
        <v>30</v>
      </c>
      <c r="B72" s="249" t="s">
        <v>52</v>
      </c>
      <c r="C72" s="353" t="s">
        <v>104</v>
      </c>
      <c r="D72" s="249" t="s">
        <v>52</v>
      </c>
      <c r="E72" s="353" t="s">
        <v>104</v>
      </c>
      <c r="F72" s="249" t="s">
        <v>21</v>
      </c>
      <c r="G72" s="275" t="s">
        <v>38</v>
      </c>
      <c r="H72" s="276" t="s">
        <v>162</v>
      </c>
      <c r="I72" s="41">
        <v>30</v>
      </c>
    </row>
    <row r="73" spans="1:9" ht="17" customHeight="1">
      <c r="A73" s="162"/>
      <c r="B73" s="257" t="s">
        <v>42</v>
      </c>
      <c r="C73" s="231"/>
      <c r="D73" s="231"/>
      <c r="E73" s="242" t="s">
        <v>37</v>
      </c>
      <c r="F73" s="231"/>
      <c r="G73" s="231"/>
      <c r="H73" s="277" t="s">
        <v>164</v>
      </c>
      <c r="I73" s="163"/>
    </row>
    <row r="74" spans="1:9" s="21" customFormat="1" ht="17" customHeight="1" thickBot="1">
      <c r="A74" s="160">
        <v>2000</v>
      </c>
      <c r="B74" s="230" t="s">
        <v>147</v>
      </c>
      <c r="C74" s="230" t="str">
        <f t="shared" ref="C74:G76" si="17">"# " &amp; VALUE(RIGHT(B74,4)+1)</f>
        <v># 273</v>
      </c>
      <c r="D74" s="234" t="str">
        <f t="shared" si="17"/>
        <v># 274</v>
      </c>
      <c r="E74" s="234" t="str">
        <f t="shared" si="17"/>
        <v># 275</v>
      </c>
      <c r="F74" s="234" t="str">
        <f t="shared" si="17"/>
        <v># 276</v>
      </c>
      <c r="G74" s="234" t="str">
        <f t="shared" si="17"/>
        <v># 277</v>
      </c>
      <c r="H74" s="278" t="s">
        <v>88</v>
      </c>
      <c r="I74" s="142">
        <v>2000</v>
      </c>
    </row>
    <row r="75" spans="1:9" s="21" customFormat="1" ht="17" customHeight="1">
      <c r="A75" s="131"/>
      <c r="B75" s="257" t="s">
        <v>65</v>
      </c>
      <c r="C75" s="279" t="s">
        <v>23</v>
      </c>
      <c r="D75" s="257"/>
      <c r="E75" s="280" t="s">
        <v>33</v>
      </c>
      <c r="F75" s="239"/>
      <c r="G75" s="354" t="s">
        <v>249</v>
      </c>
      <c r="H75" s="280" t="s">
        <v>33</v>
      </c>
      <c r="I75" s="133"/>
    </row>
    <row r="76" spans="1:9" ht="17" customHeight="1">
      <c r="A76" s="125">
        <v>30</v>
      </c>
      <c r="B76" s="230" t="s">
        <v>152</v>
      </c>
      <c r="C76" s="234" t="str">
        <f t="shared" si="17"/>
        <v># 2394</v>
      </c>
      <c r="D76" s="234" t="str">
        <f t="shared" si="17"/>
        <v># 2395</v>
      </c>
      <c r="E76" s="234" t="str">
        <f t="shared" si="17"/>
        <v># 2396</v>
      </c>
      <c r="F76" s="234" t="str">
        <f t="shared" si="17"/>
        <v># 2397</v>
      </c>
      <c r="G76" s="355" t="s">
        <v>106</v>
      </c>
      <c r="H76" s="234" t="str">
        <f>"# " &amp; VALUE(RIGHT(F76,4)+1)</f>
        <v># 2398</v>
      </c>
      <c r="I76" s="36">
        <v>30</v>
      </c>
    </row>
    <row r="77" spans="1:9" ht="17" customHeight="1">
      <c r="A77" s="139"/>
      <c r="B77" s="257" t="s">
        <v>108</v>
      </c>
      <c r="C77" s="257"/>
      <c r="D77" s="239" t="s">
        <v>23</v>
      </c>
      <c r="E77" s="238"/>
      <c r="F77" s="238"/>
      <c r="G77" s="373" t="s">
        <v>250</v>
      </c>
      <c r="H77" s="281" t="s">
        <v>115</v>
      </c>
      <c r="I77" s="140"/>
    </row>
    <row r="78" spans="1:9" ht="17" customHeight="1" thickBot="1">
      <c r="A78" s="125"/>
      <c r="B78" s="237"/>
      <c r="C78" s="237"/>
      <c r="D78" s="230"/>
      <c r="E78" s="230"/>
      <c r="F78" s="230"/>
      <c r="G78" s="388" t="s">
        <v>251</v>
      </c>
      <c r="H78" s="283"/>
      <c r="I78" s="41"/>
    </row>
    <row r="79" spans="1:9" s="21" customFormat="1" ht="17" customHeight="1" thickBot="1">
      <c r="A79" s="165">
        <v>2100</v>
      </c>
      <c r="B79" s="230"/>
      <c r="C79" s="219"/>
      <c r="D79" s="284" t="s">
        <v>109</v>
      </c>
      <c r="E79" s="230"/>
      <c r="F79" s="230"/>
      <c r="G79" s="374" t="s">
        <v>257</v>
      </c>
      <c r="H79" s="285"/>
      <c r="I79" s="142">
        <v>2100</v>
      </c>
    </row>
    <row r="80" spans="1:9" s="21" customFormat="1" ht="17" customHeight="1">
      <c r="A80" s="131"/>
      <c r="B80" s="230" t="s">
        <v>133</v>
      </c>
      <c r="C80" s="230" t="str">
        <f>"# " &amp; VALUE(RIGHT(B80,2)+1)</f>
        <v># 17</v>
      </c>
      <c r="D80" s="230" t="str">
        <f>"# " &amp; VALUE(RIGHT(C80,2)+1)</f>
        <v># 18</v>
      </c>
      <c r="E80" s="230" t="str">
        <f>"# " &amp; VALUE(RIGHT(D80,2)+1)</f>
        <v># 19</v>
      </c>
      <c r="F80" s="230" t="str">
        <f>"# " &amp; VALUE(RIGHT(E80,2)+1)</f>
        <v># 20</v>
      </c>
      <c r="G80" s="373" t="s">
        <v>258</v>
      </c>
      <c r="H80" s="286" t="s">
        <v>165</v>
      </c>
      <c r="I80" s="133"/>
    </row>
    <row r="81" spans="1:9" s="21" customFormat="1" ht="17" customHeight="1">
      <c r="A81" s="167"/>
      <c r="B81" s="241"/>
      <c r="C81" s="230"/>
      <c r="D81" s="259"/>
      <c r="E81" s="230"/>
      <c r="F81" s="230"/>
      <c r="G81" s="375" t="s">
        <v>259</v>
      </c>
      <c r="H81" s="288" t="s">
        <v>92</v>
      </c>
      <c r="I81" s="130"/>
    </row>
    <row r="82" spans="1:9" ht="17" customHeight="1">
      <c r="A82" s="134">
        <v>30</v>
      </c>
      <c r="B82" s="245"/>
      <c r="C82" s="234"/>
      <c r="D82" s="234"/>
      <c r="E82" s="234"/>
      <c r="F82" s="234"/>
      <c r="G82" s="387" t="s">
        <v>260</v>
      </c>
      <c r="H82" s="290"/>
      <c r="I82" s="36">
        <v>30</v>
      </c>
    </row>
    <row r="83" spans="1:9" ht="17" customHeight="1">
      <c r="A83" s="125"/>
      <c r="B83" s="257" t="s">
        <v>94</v>
      </c>
      <c r="C83" s="257"/>
      <c r="D83" s="239" t="s">
        <v>23</v>
      </c>
      <c r="E83" s="238"/>
      <c r="F83" s="238"/>
      <c r="G83" s="376" t="s">
        <v>250</v>
      </c>
      <c r="H83" s="232"/>
      <c r="I83" s="41"/>
    </row>
    <row r="84" spans="1:9" ht="17" customHeight="1">
      <c r="A84" s="125"/>
      <c r="B84" s="237"/>
      <c r="C84" s="237"/>
      <c r="D84" s="230"/>
      <c r="E84" s="230"/>
      <c r="F84" s="230"/>
      <c r="G84" s="386" t="s">
        <v>256</v>
      </c>
      <c r="H84" s="292"/>
      <c r="I84" s="41"/>
    </row>
    <row r="85" spans="1:9" s="21" customFormat="1" ht="17" customHeight="1" thickBot="1">
      <c r="A85" s="127">
        <v>2200</v>
      </c>
      <c r="B85" s="230"/>
      <c r="C85" s="219"/>
      <c r="D85" s="293" t="s">
        <v>95</v>
      </c>
      <c r="E85" s="230"/>
      <c r="F85" s="230"/>
      <c r="G85" s="374" t="s">
        <v>261</v>
      </c>
      <c r="H85" s="294"/>
      <c r="I85" s="142">
        <v>2200</v>
      </c>
    </row>
    <row r="86" spans="1:9" s="21" customFormat="1" ht="17" customHeight="1">
      <c r="A86" s="167"/>
      <c r="B86" s="230" t="s">
        <v>149</v>
      </c>
      <c r="C86" s="230" t="str">
        <f>"# " &amp; VALUE(RIGHT(B86,2)+1)</f>
        <v># 14</v>
      </c>
      <c r="D86" s="230" t="str">
        <f>"# " &amp; VALUE(RIGHT(C86,2)+1)</f>
        <v># 15</v>
      </c>
      <c r="E86" s="230" t="str">
        <f>"# " &amp; VALUE(RIGHT(D86,2)+1)</f>
        <v># 16</v>
      </c>
      <c r="F86" s="230" t="str">
        <f>"# " &amp; VALUE(RIGHT(E86,2)+1)</f>
        <v># 17</v>
      </c>
      <c r="G86" s="295" t="s">
        <v>123</v>
      </c>
      <c r="H86" s="296" t="s">
        <v>166</v>
      </c>
      <c r="I86" s="133"/>
    </row>
    <row r="87" spans="1:9" s="21" customFormat="1" ht="17" customHeight="1">
      <c r="A87" s="167"/>
      <c r="B87" s="241"/>
      <c r="C87" s="230"/>
      <c r="D87" s="259"/>
      <c r="E87" s="230"/>
      <c r="F87" s="230"/>
      <c r="G87" s="289" t="s">
        <v>157</v>
      </c>
      <c r="H87" s="297" t="s">
        <v>169</v>
      </c>
      <c r="I87" s="130"/>
    </row>
    <row r="88" spans="1:9" ht="17" customHeight="1">
      <c r="A88" s="134">
        <v>30</v>
      </c>
      <c r="B88" s="245"/>
      <c r="C88" s="234"/>
      <c r="D88" s="234"/>
      <c r="E88" s="234"/>
      <c r="F88" s="298">
        <v>2230</v>
      </c>
      <c r="G88" s="299" t="s">
        <v>82</v>
      </c>
      <c r="H88" s="300" t="s">
        <v>117</v>
      </c>
      <c r="I88" s="36">
        <v>30</v>
      </c>
    </row>
    <row r="89" spans="1:9" ht="17" customHeight="1">
      <c r="A89" s="139"/>
      <c r="B89" s="237" t="s">
        <v>150</v>
      </c>
      <c r="C89" s="231"/>
      <c r="D89" s="231"/>
      <c r="E89" s="231"/>
      <c r="F89" s="231"/>
      <c r="G89" s="295" t="s">
        <v>113</v>
      </c>
      <c r="H89" s="301" t="s">
        <v>67</v>
      </c>
      <c r="I89" s="41"/>
    </row>
    <row r="90" spans="1:9" ht="17" customHeight="1">
      <c r="A90" s="125"/>
      <c r="B90" s="302"/>
      <c r="C90" s="242"/>
      <c r="D90" s="242" t="s">
        <v>96</v>
      </c>
      <c r="E90" s="302"/>
      <c r="F90" s="302"/>
      <c r="G90" s="303" t="s">
        <v>158</v>
      </c>
      <c r="H90" s="304"/>
      <c r="I90" s="41"/>
    </row>
    <row r="91" spans="1:9" ht="17" customHeight="1">
      <c r="A91" s="125"/>
      <c r="B91" s="230" t="s">
        <v>107</v>
      </c>
      <c r="C91" s="230" t="str">
        <f>"# " &amp; VALUE(RIGHT(B91,2)+1)</f>
        <v># 12</v>
      </c>
      <c r="D91" s="230" t="str">
        <f>"# " &amp; VALUE(RIGHT(C91,2)+1)</f>
        <v># 13</v>
      </c>
      <c r="E91" s="230" t="str">
        <f>"# " &amp; VALUE(RIGHT(D91,2)+1)</f>
        <v># 14</v>
      </c>
      <c r="F91" s="230" t="str">
        <f>"# " &amp; VALUE(RIGHT(E91,2)+1)</f>
        <v># 15</v>
      </c>
      <c r="G91" s="305" t="s">
        <v>112</v>
      </c>
      <c r="H91" s="304"/>
      <c r="I91" s="41"/>
    </row>
    <row r="92" spans="1:9" ht="17" customHeight="1" thickBot="1">
      <c r="A92" s="127">
        <v>2300</v>
      </c>
      <c r="B92" s="234"/>
      <c r="C92" s="234"/>
      <c r="D92" s="306"/>
      <c r="E92" s="306"/>
      <c r="F92" s="306">
        <v>2305</v>
      </c>
      <c r="G92" s="307"/>
      <c r="H92" s="304" t="s">
        <v>167</v>
      </c>
      <c r="I92" s="142">
        <v>2300</v>
      </c>
    </row>
    <row r="93" spans="1:9" s="21" customFormat="1" ht="17" customHeight="1">
      <c r="A93" s="171"/>
      <c r="B93" s="390" t="s">
        <v>262</v>
      </c>
      <c r="C93" s="392"/>
      <c r="D93" s="371"/>
      <c r="E93" s="389"/>
      <c r="F93" s="385">
        <v>800632426</v>
      </c>
      <c r="G93" s="309" t="s">
        <v>74</v>
      </c>
      <c r="H93" s="304" t="s">
        <v>68</v>
      </c>
      <c r="I93" s="133"/>
    </row>
    <row r="94" spans="1:9" s="21" customFormat="1" ht="17" customHeight="1">
      <c r="A94" s="171"/>
      <c r="B94" s="391"/>
      <c r="C94" s="382" t="s">
        <v>196</v>
      </c>
      <c r="D94" s="380"/>
      <c r="E94" s="379" t="s">
        <v>171</v>
      </c>
      <c r="F94" s="382" t="s">
        <v>196</v>
      </c>
      <c r="G94" s="248" t="s">
        <v>159</v>
      </c>
      <c r="H94" s="312"/>
      <c r="I94" s="130"/>
    </row>
    <row r="95" spans="1:9" s="21" customFormat="1" ht="17" customHeight="1" thickBot="1">
      <c r="A95" s="172">
        <v>2315</v>
      </c>
      <c r="B95" s="391" t="s">
        <v>253</v>
      </c>
      <c r="C95" s="371" t="s">
        <v>254</v>
      </c>
      <c r="D95" s="371" t="s">
        <v>255</v>
      </c>
      <c r="E95" s="381"/>
      <c r="F95" s="378" t="s">
        <v>263</v>
      </c>
      <c r="G95" s="315" t="s">
        <v>73</v>
      </c>
      <c r="H95" s="316">
        <v>2315</v>
      </c>
      <c r="I95" s="173">
        <v>2315</v>
      </c>
    </row>
    <row r="96" spans="1:9" ht="17" customHeight="1" thickBot="1">
      <c r="A96" s="30">
        <v>30</v>
      </c>
      <c r="B96" s="317"/>
      <c r="C96" s="318"/>
      <c r="D96" s="318"/>
      <c r="E96" s="321" t="s">
        <v>172</v>
      </c>
      <c r="F96" s="318"/>
      <c r="G96" s="402" t="s">
        <v>66</v>
      </c>
      <c r="H96" s="403"/>
      <c r="I96" s="175">
        <v>30</v>
      </c>
    </row>
    <row r="97" spans="1:9" ht="17" customHeight="1">
      <c r="A97" s="37"/>
      <c r="B97" s="241"/>
      <c r="C97" s="220"/>
      <c r="D97" s="220" t="s">
        <v>34</v>
      </c>
      <c r="E97" s="119" t="s">
        <v>17</v>
      </c>
      <c r="F97" s="322"/>
      <c r="G97" s="247" t="s">
        <v>75</v>
      </c>
      <c r="H97" s="176" t="s">
        <v>20</v>
      </c>
      <c r="I97" s="41"/>
    </row>
    <row r="98" spans="1:9" ht="17" customHeight="1">
      <c r="A98" s="45"/>
      <c r="B98" s="241"/>
      <c r="C98" s="231"/>
      <c r="D98" s="231"/>
      <c r="E98" s="114" t="str">
        <f>E71</f>
        <v>他和她的喵店長 2 # 4</v>
      </c>
      <c r="F98" s="232"/>
      <c r="G98" s="324" t="s">
        <v>160</v>
      </c>
      <c r="H98" s="177" t="s">
        <v>168</v>
      </c>
      <c r="I98" s="41"/>
    </row>
    <row r="99" spans="1:9" ht="17" customHeight="1" thickBot="1">
      <c r="A99" s="45"/>
      <c r="B99" s="241"/>
      <c r="C99" s="231"/>
      <c r="D99" s="231"/>
      <c r="E99" s="105"/>
      <c r="F99" s="219">
        <v>2350</v>
      </c>
      <c r="G99" s="315" t="s">
        <v>76</v>
      </c>
      <c r="H99" s="58"/>
      <c r="I99" s="41"/>
    </row>
    <row r="100" spans="1:9" s="21" customFormat="1" ht="17" customHeight="1" thickBot="1">
      <c r="A100" s="11" t="s">
        <v>9</v>
      </c>
      <c r="B100" s="319"/>
      <c r="C100" s="320"/>
      <c r="D100" s="320" t="s">
        <v>59</v>
      </c>
      <c r="E100" s="32"/>
      <c r="F100" s="323"/>
      <c r="G100" s="249"/>
      <c r="H100" s="81"/>
      <c r="I100" s="44" t="s">
        <v>9</v>
      </c>
    </row>
    <row r="101" spans="1:9" ht="17" customHeight="1">
      <c r="A101" s="22"/>
      <c r="B101" s="178" t="s">
        <v>17</v>
      </c>
      <c r="C101" s="158" t="s">
        <v>17</v>
      </c>
      <c r="D101" s="158" t="s">
        <v>17</v>
      </c>
      <c r="E101" s="24" t="s">
        <v>17</v>
      </c>
      <c r="F101" s="49" t="s">
        <v>17</v>
      </c>
      <c r="G101" s="159" t="s">
        <v>35</v>
      </c>
      <c r="H101" s="176" t="s">
        <v>20</v>
      </c>
      <c r="I101" s="29"/>
    </row>
    <row r="102" spans="1:9" ht="17" customHeight="1">
      <c r="A102" s="45"/>
      <c r="B102" s="42" t="str">
        <f>$B$27</f>
        <v>新聞掏寶  # 218</v>
      </c>
      <c r="C102" s="105" t="str">
        <f>C61</f>
        <v>約埋班Friend去旅行 # 3</v>
      </c>
      <c r="D102" s="24" t="str">
        <f>D61</f>
        <v>這㇐站阿拉伯 Arabian Days &amp; Nights (20 EPI)</v>
      </c>
      <c r="E102" s="400" t="str">
        <f>E61</f>
        <v xml:space="preserve">關注關注組 Eyes On Concern Groups </v>
      </c>
      <c r="F102" s="401"/>
      <c r="G102" s="114" t="str">
        <f>G42</f>
        <v>周六聊Teen谷 # 40</v>
      </c>
      <c r="H102" s="166" t="str">
        <f>H71</f>
        <v>星期日檔案 # 32</v>
      </c>
      <c r="I102" s="41"/>
    </row>
    <row r="103" spans="1:9" ht="17" customHeight="1">
      <c r="A103" s="30">
        <v>30</v>
      </c>
      <c r="B103" s="179"/>
      <c r="C103" s="111"/>
      <c r="D103" s="105" t="str">
        <f>D62</f>
        <v># 16</v>
      </c>
      <c r="E103" s="105" t="str">
        <f>E62</f>
        <v># 31</v>
      </c>
      <c r="F103" s="61" t="str">
        <f>F62</f>
        <v># 32</v>
      </c>
      <c r="G103" s="111"/>
      <c r="H103" s="166"/>
      <c r="I103" s="36">
        <v>30</v>
      </c>
    </row>
    <row r="104" spans="1:9" ht="17" customHeight="1">
      <c r="A104" s="45"/>
      <c r="B104" s="38" t="s">
        <v>17</v>
      </c>
      <c r="C104" s="39"/>
      <c r="D104" s="122"/>
      <c r="E104" s="122"/>
      <c r="F104" s="122"/>
      <c r="G104" s="180" t="s">
        <v>35</v>
      </c>
      <c r="H104" s="147"/>
      <c r="I104" s="96"/>
    </row>
    <row r="105" spans="1:9" s="21" customFormat="1" ht="17" customHeight="1" thickBot="1">
      <c r="A105" s="11" t="s">
        <v>10</v>
      </c>
      <c r="B105" s="61"/>
      <c r="C105" s="5"/>
      <c r="D105" s="169" t="s">
        <v>95</v>
      </c>
      <c r="E105" s="61"/>
      <c r="F105" s="61"/>
      <c r="G105" s="404" t="s">
        <v>80</v>
      </c>
      <c r="H105" s="405"/>
      <c r="I105" s="108" t="s">
        <v>10</v>
      </c>
    </row>
    <row r="106" spans="1:9" ht="17" customHeight="1">
      <c r="A106" s="109"/>
      <c r="B106" s="61" t="s">
        <v>149</v>
      </c>
      <c r="C106" s="61" t="str">
        <f>"# " &amp; VALUE(RIGHT(B106,2)+1)</f>
        <v># 14</v>
      </c>
      <c r="D106" s="61" t="str">
        <f>"# " &amp; VALUE(RIGHT(C106,2)+1)</f>
        <v># 15</v>
      </c>
      <c r="E106" s="61" t="str">
        <f>"# " &amp; VALUE(RIGHT(D106,2)+1)</f>
        <v># 16</v>
      </c>
      <c r="F106" s="61" t="str">
        <f>"# " &amp; VALUE(RIGHT(E106,2)+1)</f>
        <v># 17</v>
      </c>
      <c r="G106" s="62" t="str">
        <f>G16</f>
        <v># 8</v>
      </c>
      <c r="H106" s="181" t="str">
        <f>H16</f>
        <v># 9</v>
      </c>
      <c r="I106" s="97"/>
    </row>
    <row r="107" spans="1:9" ht="17" customHeight="1">
      <c r="A107" s="182">
        <v>30</v>
      </c>
      <c r="B107" s="31"/>
      <c r="C107" s="43"/>
      <c r="D107" s="43"/>
      <c r="E107" s="43"/>
      <c r="F107" s="43"/>
      <c r="G107" s="33"/>
      <c r="H107" s="81"/>
      <c r="I107" s="98">
        <v>30</v>
      </c>
    </row>
    <row r="108" spans="1:9" ht="17" customHeight="1">
      <c r="A108" s="117"/>
      <c r="B108" s="38" t="s">
        <v>17</v>
      </c>
      <c r="C108" s="6"/>
      <c r="D108" s="61"/>
      <c r="E108" s="61"/>
      <c r="F108" s="61"/>
      <c r="G108" s="393" t="s">
        <v>264</v>
      </c>
      <c r="H108" s="183" t="s">
        <v>35</v>
      </c>
      <c r="I108" s="184"/>
    </row>
    <row r="109" spans="1:9" s="21" customFormat="1" ht="17" customHeight="1" thickBot="1">
      <c r="A109" s="11" t="s">
        <v>11</v>
      </c>
      <c r="B109" s="42"/>
      <c r="C109" s="5"/>
      <c r="D109" s="61" t="str">
        <f>$D$79</f>
        <v>企業強人 Big Biz Duel (25 EPI)</v>
      </c>
      <c r="E109" s="61"/>
      <c r="F109" s="61"/>
      <c r="G109" s="377" t="s">
        <v>251</v>
      </c>
      <c r="H109" s="186"/>
      <c r="I109" s="44" t="s">
        <v>11</v>
      </c>
    </row>
    <row r="110" spans="1:9" ht="17" customHeight="1">
      <c r="A110" s="109"/>
      <c r="B110" s="42" t="str">
        <f>$B$80</f>
        <v># 16</v>
      </c>
      <c r="C110" s="61" t="str">
        <f>"# " &amp; VALUE(RIGHT(B110,2)+1)</f>
        <v># 17</v>
      </c>
      <c r="D110" s="61" t="str">
        <f>"# " &amp; VALUE(RIGHT(C110,2)+1)</f>
        <v># 18</v>
      </c>
      <c r="E110" s="61" t="str">
        <f>"# " &amp; VALUE(RIGHT(D110,2)+1)</f>
        <v># 19</v>
      </c>
      <c r="F110" s="61" t="str">
        <f>"# " &amp; VALUE(RIGHT(E110,2)+1)</f>
        <v># 20</v>
      </c>
      <c r="G110" s="393" t="s">
        <v>264</v>
      </c>
      <c r="H110" s="406" t="str">
        <f>H80</f>
        <v>中年好聲音3之大灣區新馬PK戰 # 6</v>
      </c>
      <c r="I110" s="97"/>
    </row>
    <row r="111" spans="1:9" ht="17" customHeight="1">
      <c r="A111" s="113">
        <v>30</v>
      </c>
      <c r="B111" s="64"/>
      <c r="C111" s="43"/>
      <c r="D111" s="43"/>
      <c r="E111" s="43"/>
      <c r="F111" s="43"/>
      <c r="G111" s="377" t="s">
        <v>265</v>
      </c>
      <c r="H111" s="406"/>
      <c r="I111" s="98">
        <v>30</v>
      </c>
    </row>
    <row r="112" spans="1:9" ht="17" customHeight="1">
      <c r="A112" s="117"/>
      <c r="B112" s="152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393" t="s">
        <v>264</v>
      </c>
      <c r="H112" s="187"/>
      <c r="I112" s="184"/>
    </row>
    <row r="113" spans="1:9" s="21" customFormat="1" ht="17" customHeight="1" thickBot="1">
      <c r="A113" s="11" t="s">
        <v>12</v>
      </c>
      <c r="B113" s="61" t="str">
        <f>B76</f>
        <v># 2393</v>
      </c>
      <c r="C113" s="61" t="str">
        <f t="shared" ref="C113:D113" si="18">C76</f>
        <v># 2394</v>
      </c>
      <c r="D113" s="43" t="str">
        <f t="shared" si="18"/>
        <v># 2395</v>
      </c>
      <c r="E113" s="61" t="str">
        <f t="shared" ref="E113:F113" si="19">E76</f>
        <v># 2396</v>
      </c>
      <c r="F113" s="61" t="str">
        <f t="shared" si="19"/>
        <v># 2397</v>
      </c>
      <c r="G113" s="386" t="s">
        <v>256</v>
      </c>
      <c r="H113" s="189"/>
      <c r="I113" s="44" t="s">
        <v>12</v>
      </c>
    </row>
    <row r="114" spans="1:9" ht="17" customHeight="1">
      <c r="A114" s="109"/>
      <c r="B114" s="152" t="s">
        <v>17</v>
      </c>
      <c r="C114" s="122"/>
      <c r="D114" s="56" t="s">
        <v>37</v>
      </c>
      <c r="E114" s="39"/>
      <c r="F114" s="39"/>
      <c r="G114" s="356" t="s">
        <v>35</v>
      </c>
      <c r="H114" s="190" t="s">
        <v>91</v>
      </c>
      <c r="I114" s="97"/>
    </row>
    <row r="115" spans="1:9" ht="17" customHeight="1">
      <c r="A115" s="182">
        <v>30</v>
      </c>
      <c r="B115" s="43" t="str">
        <f>B74</f>
        <v># 272</v>
      </c>
      <c r="C115" s="43" t="str">
        <f t="shared" ref="C115:F115" si="20">C74</f>
        <v># 273</v>
      </c>
      <c r="D115" s="43" t="str">
        <f t="shared" ref="D115" si="21">D74</f>
        <v># 274</v>
      </c>
      <c r="E115" s="43" t="str">
        <f t="shared" si="20"/>
        <v># 275</v>
      </c>
      <c r="F115" s="43" t="str">
        <f t="shared" si="20"/>
        <v># 276</v>
      </c>
      <c r="G115" s="346" t="s">
        <v>245</v>
      </c>
      <c r="H115" s="161" t="s">
        <v>148</v>
      </c>
      <c r="I115" s="98">
        <v>30</v>
      </c>
    </row>
    <row r="116" spans="1:9" ht="17" customHeight="1">
      <c r="A116" s="113"/>
      <c r="B116" s="191" t="s">
        <v>17</v>
      </c>
      <c r="C116" s="122" t="s">
        <v>17</v>
      </c>
      <c r="D116" s="119" t="s">
        <v>17</v>
      </c>
      <c r="E116" s="69" t="s">
        <v>17</v>
      </c>
      <c r="F116" s="69" t="s">
        <v>17</v>
      </c>
      <c r="G116" s="192" t="s">
        <v>37</v>
      </c>
      <c r="H116" s="164" t="s">
        <v>33</v>
      </c>
      <c r="I116" s="99"/>
    </row>
    <row r="117" spans="1:9" s="21" customFormat="1" ht="17" customHeight="1" thickBot="1">
      <c r="A117" s="11" t="s">
        <v>15</v>
      </c>
      <c r="B117" s="92" t="str">
        <f>B71</f>
        <v>玲玲友情報 # 25</v>
      </c>
      <c r="C117" s="61" t="str">
        <f>$C$71</f>
        <v>他和她的喵店長 2 # 3</v>
      </c>
      <c r="D117" s="32" t="str">
        <f>D71</f>
        <v>玲玲友情報 # 26</v>
      </c>
      <c r="E117" s="32" t="str">
        <f>$E$71</f>
        <v>他和她的喵店長 2 # 4</v>
      </c>
      <c r="F117" s="33" t="str">
        <f>F71</f>
        <v>最強生命線 # 366</v>
      </c>
      <c r="G117" s="43" t="str">
        <f>G74</f>
        <v># 277</v>
      </c>
      <c r="H117" s="193" t="str">
        <f>H76</f>
        <v># 2398</v>
      </c>
      <c r="I117" s="44" t="s">
        <v>15</v>
      </c>
    </row>
    <row r="118" spans="1:9" ht="17" customHeight="1">
      <c r="A118" s="109"/>
      <c r="B118" s="38" t="s">
        <v>17</v>
      </c>
      <c r="C118" s="39"/>
      <c r="D118" s="61"/>
      <c r="E118" s="61"/>
      <c r="F118" s="40"/>
      <c r="G118" s="159" t="s">
        <v>35</v>
      </c>
      <c r="H118" s="176" t="s">
        <v>20</v>
      </c>
      <c r="I118" s="97"/>
    </row>
    <row r="119" spans="1:9" ht="17" customHeight="1">
      <c r="A119" s="182">
        <v>30</v>
      </c>
      <c r="B119" s="194"/>
      <c r="C119" s="61"/>
      <c r="D119" s="61" t="str">
        <f>D64</f>
        <v>天龍八部 Demi-Gods and Semi-Devils (50 EPI)</v>
      </c>
      <c r="E119" s="61"/>
      <c r="F119" s="61"/>
      <c r="G119" s="32" t="str">
        <f>G90</f>
        <v>尋醉蘇格蘭 #2</v>
      </c>
      <c r="H119" s="195" t="str">
        <f>H87</f>
        <v>無窮之路IV - 一帶一路 #2</v>
      </c>
      <c r="I119" s="98">
        <v>30</v>
      </c>
    </row>
    <row r="120" spans="1:9" ht="17" customHeight="1">
      <c r="A120" s="113"/>
      <c r="B120" s="42" t="str">
        <f>B65</f>
        <v># 41</v>
      </c>
      <c r="C120" s="61" t="str">
        <f>C65</f>
        <v># 42</v>
      </c>
      <c r="D120" s="61" t="str">
        <f>D65</f>
        <v># 43</v>
      </c>
      <c r="E120" s="61" t="str">
        <f>E65</f>
        <v># 44</v>
      </c>
      <c r="F120" s="61" t="str">
        <f>F65</f>
        <v># 45</v>
      </c>
      <c r="G120" s="159" t="s">
        <v>35</v>
      </c>
      <c r="H120" s="176" t="s">
        <v>20</v>
      </c>
      <c r="I120" s="184"/>
    </row>
    <row r="121" spans="1:9" s="21" customFormat="1" ht="17" customHeight="1" thickBot="1">
      <c r="A121" s="11" t="s">
        <v>13</v>
      </c>
      <c r="B121" s="64"/>
      <c r="C121" s="43"/>
      <c r="D121" s="43"/>
      <c r="E121" s="43"/>
      <c r="F121" s="43"/>
      <c r="G121" s="170" t="str">
        <f>G87</f>
        <v>醫度講 #5</v>
      </c>
      <c r="H121" s="62" t="str">
        <f>H92</f>
        <v>J Music #57</v>
      </c>
      <c r="I121" s="44" t="s">
        <v>13</v>
      </c>
    </row>
    <row r="122" spans="1:9" ht="17" customHeight="1">
      <c r="A122" s="45"/>
      <c r="B122" s="118" t="s">
        <v>17</v>
      </c>
      <c r="C122" s="50"/>
      <c r="D122" s="6"/>
      <c r="E122" s="6"/>
      <c r="F122" s="6"/>
      <c r="G122" s="159" t="s">
        <v>35</v>
      </c>
      <c r="H122" s="176" t="s">
        <v>20</v>
      </c>
      <c r="I122" s="41"/>
    </row>
    <row r="123" spans="1:9" ht="17" customHeight="1">
      <c r="A123" s="182" t="s">
        <v>2</v>
      </c>
      <c r="B123" s="196"/>
      <c r="C123" s="5"/>
      <c r="D123" s="61" t="str">
        <f>D39</f>
        <v>流行都市  Big City Shop 2024</v>
      </c>
      <c r="E123" s="6"/>
      <c r="F123" s="61"/>
      <c r="G123" s="114" t="str">
        <f>G71</f>
        <v>新聞透視 # 40</v>
      </c>
      <c r="H123" s="62" t="str">
        <f>H40</f>
        <v>開心無敵獎門人 # 12</v>
      </c>
      <c r="I123" s="98" t="s">
        <v>2</v>
      </c>
    </row>
    <row r="124" spans="1:9" ht="17" customHeight="1">
      <c r="A124" s="113"/>
      <c r="B124" s="61" t="str">
        <f>B40</f>
        <v># 200</v>
      </c>
      <c r="C124" s="61" t="str">
        <f>C40</f>
        <v># 201</v>
      </c>
      <c r="D124" s="61" t="str">
        <f>D40</f>
        <v># 202</v>
      </c>
      <c r="E124" s="61" t="str">
        <f>E40</f>
        <v># 203</v>
      </c>
      <c r="F124" s="61" t="str">
        <f>F40</f>
        <v># 204</v>
      </c>
      <c r="G124" s="159" t="s">
        <v>35</v>
      </c>
      <c r="H124" s="61"/>
      <c r="I124" s="99"/>
    </row>
    <row r="125" spans="1:9" ht="17" customHeight="1" thickBot="1">
      <c r="A125" s="197" t="s">
        <v>14</v>
      </c>
      <c r="B125" s="198"/>
      <c r="C125" s="199"/>
      <c r="D125" s="199"/>
      <c r="E125" s="199"/>
      <c r="F125" s="200"/>
      <c r="G125" s="201" t="str">
        <f>G42</f>
        <v>周六聊Teen谷 # 40</v>
      </c>
      <c r="H125" s="202"/>
      <c r="I125" s="44" t="s">
        <v>14</v>
      </c>
    </row>
    <row r="126" spans="1:9" ht="17" customHeight="1" thickTop="1">
      <c r="A126" s="203"/>
      <c r="B126" s="5"/>
      <c r="C126" s="6"/>
      <c r="D126" s="6"/>
      <c r="E126" s="6"/>
      <c r="F126" s="6"/>
      <c r="G126" s="6"/>
      <c r="H126" s="394">
        <f ca="1">TODAY()</f>
        <v>45572</v>
      </c>
      <c r="I126" s="395"/>
    </row>
    <row r="127" spans="1:9" ht="17" customHeight="1"/>
    <row r="128" spans="1:9" ht="17" customHeight="1"/>
    <row r="129" ht="17" customHeight="1"/>
  </sheetData>
  <mergeCells count="18">
    <mergeCell ref="C56:D56"/>
    <mergeCell ref="E61:F61"/>
    <mergeCell ref="C1:G1"/>
    <mergeCell ref="H2:I2"/>
    <mergeCell ref="B11:F11"/>
    <mergeCell ref="G11:H11"/>
    <mergeCell ref="D6:E6"/>
    <mergeCell ref="G15:H15"/>
    <mergeCell ref="G26:H26"/>
    <mergeCell ref="G27:H27"/>
    <mergeCell ref="G50:G51"/>
    <mergeCell ref="H126:I126"/>
    <mergeCell ref="B68:F68"/>
    <mergeCell ref="G68:H68"/>
    <mergeCell ref="E102:F102"/>
    <mergeCell ref="G96:H96"/>
    <mergeCell ref="G105:H105"/>
    <mergeCell ref="H110:H111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F41D-5B58-4C72-81F9-0B669C11661D}">
  <dimension ref="A1:I129"/>
  <sheetViews>
    <sheetView tabSelected="1" zoomScale="70" zoomScaleNormal="70" workbookViewId="0">
      <pane ySplit="5" topLeftCell="A72" activePane="bottomLeft" state="frozen"/>
      <selection pane="bottomLeft" activeCell="E85" sqref="E85"/>
    </sheetView>
  </sheetViews>
  <sheetFormatPr defaultColWidth="9.453125" defaultRowHeight="15.5"/>
  <cols>
    <col min="1" max="1" width="7.6328125" style="204" customWidth="1"/>
    <col min="2" max="8" width="32.6328125" style="4" customWidth="1"/>
    <col min="9" max="9" width="7.6328125" style="205" customWidth="1"/>
    <col min="10" max="16384" width="9.453125" style="4"/>
  </cols>
  <sheetData>
    <row r="1" spans="1:9" ht="36" customHeight="1">
      <c r="A1" s="211"/>
      <c r="B1" s="3"/>
      <c r="C1" s="411" t="s">
        <v>173</v>
      </c>
      <c r="D1" s="411"/>
      <c r="E1" s="411"/>
      <c r="F1" s="411"/>
      <c r="G1" s="411"/>
      <c r="H1" s="3"/>
      <c r="I1" s="3"/>
    </row>
    <row r="2" spans="1:9" ht="17" customHeight="1" thickBot="1">
      <c r="A2" s="206" t="s">
        <v>174</v>
      </c>
      <c r="B2" s="6"/>
      <c r="C2" s="6"/>
      <c r="D2" s="1" t="s">
        <v>18</v>
      </c>
      <c r="E2" s="1"/>
      <c r="F2" s="7"/>
      <c r="G2" s="7"/>
      <c r="H2" s="412" t="s">
        <v>175</v>
      </c>
      <c r="I2" s="412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176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45579</v>
      </c>
      <c r="C4" s="12">
        <f t="shared" ref="C4:H4" si="0">SUM(B4+1)</f>
        <v>45580</v>
      </c>
      <c r="D4" s="13">
        <f t="shared" si="0"/>
        <v>45581</v>
      </c>
      <c r="E4" s="13">
        <f t="shared" si="0"/>
        <v>45582</v>
      </c>
      <c r="F4" s="13">
        <f t="shared" si="0"/>
        <v>45583</v>
      </c>
      <c r="G4" s="13">
        <f t="shared" si="0"/>
        <v>45584</v>
      </c>
      <c r="H4" s="13">
        <f t="shared" si="0"/>
        <v>45585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415" t="s">
        <v>177</v>
      </c>
      <c r="E6" s="416"/>
      <c r="F6" s="26" t="s">
        <v>84</v>
      </c>
      <c r="G6" s="27" t="s">
        <v>100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41</v>
      </c>
      <c r="C7" s="32" t="str">
        <f>B27</f>
        <v>新聞掏寶  # 219</v>
      </c>
      <c r="D7" s="33" t="str">
        <f>C57</f>
        <v># 5</v>
      </c>
      <c r="E7" s="34" t="str">
        <f>"# " &amp; VALUE(RIGHT(D7,2)+1)</f>
        <v># 6</v>
      </c>
      <c r="F7" s="33" t="str">
        <f>E57</f>
        <v># 4</v>
      </c>
      <c r="G7" s="32" t="str">
        <f>F57</f>
        <v># 5</v>
      </c>
      <c r="H7" s="35" t="str">
        <f>D71</f>
        <v>玲玲友情報 # 28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/>
      <c r="H8" s="39"/>
      <c r="I8" s="41"/>
    </row>
    <row r="9" spans="1:9" s="21" customFormat="1" ht="17" customHeight="1" thickBot="1">
      <c r="A9" s="11" t="s">
        <v>0</v>
      </c>
      <c r="B9" s="42" t="s">
        <v>148</v>
      </c>
      <c r="C9" s="43" t="str">
        <f t="shared" ref="C9:H9" si="1">"# " &amp; VALUE(RIGHT(B9,4)+1)</f>
        <v># 279</v>
      </c>
      <c r="D9" s="43" t="str">
        <f t="shared" si="1"/>
        <v># 280</v>
      </c>
      <c r="E9" s="43" t="str">
        <f t="shared" si="1"/>
        <v># 281</v>
      </c>
      <c r="F9" s="43" t="str">
        <f t="shared" si="1"/>
        <v># 282</v>
      </c>
      <c r="G9" s="43" t="str">
        <f t="shared" si="1"/>
        <v># 283</v>
      </c>
      <c r="H9" s="43" t="str">
        <f t="shared" si="1"/>
        <v># 284</v>
      </c>
      <c r="I9" s="44" t="s">
        <v>0</v>
      </c>
    </row>
    <row r="10" spans="1:9" ht="17" customHeight="1">
      <c r="A10" s="45"/>
      <c r="B10" s="214"/>
      <c r="C10" s="215"/>
      <c r="D10" s="215"/>
      <c r="E10" s="215"/>
      <c r="F10" s="216"/>
      <c r="G10" s="214"/>
      <c r="H10" s="217"/>
      <c r="I10" s="29"/>
    </row>
    <row r="11" spans="1:9" ht="17" customHeight="1">
      <c r="A11" s="30">
        <v>30</v>
      </c>
      <c r="B11" s="413" t="s">
        <v>178</v>
      </c>
      <c r="C11" s="397"/>
      <c r="D11" s="397"/>
      <c r="E11" s="397"/>
      <c r="F11" s="398"/>
      <c r="G11" s="413" t="s">
        <v>31</v>
      </c>
      <c r="H11" s="414"/>
      <c r="I11" s="36">
        <v>30</v>
      </c>
    </row>
    <row r="12" spans="1:9" ht="17" customHeight="1">
      <c r="A12" s="46"/>
      <c r="B12" s="218"/>
      <c r="C12" s="219"/>
      <c r="D12" s="220"/>
      <c r="E12" s="219"/>
      <c r="F12" s="221"/>
      <c r="G12" s="218"/>
      <c r="H12" s="222"/>
      <c r="I12" s="41"/>
    </row>
    <row r="13" spans="1:9" s="21" customFormat="1" ht="17" customHeight="1" thickBot="1">
      <c r="A13" s="47" t="s">
        <v>1</v>
      </c>
      <c r="B13" s="223"/>
      <c r="C13" s="224"/>
      <c r="D13" s="225"/>
      <c r="E13" s="225"/>
      <c r="F13" s="226"/>
      <c r="G13" s="227"/>
      <c r="H13" s="228"/>
      <c r="I13" s="44" t="s">
        <v>1</v>
      </c>
    </row>
    <row r="14" spans="1:9" ht="17" customHeight="1">
      <c r="A14" s="48"/>
      <c r="B14" s="49">
        <v>800574522</v>
      </c>
      <c r="C14" s="49"/>
      <c r="D14" s="49"/>
      <c r="E14" s="50"/>
      <c r="F14" s="50"/>
      <c r="G14" s="51" t="s">
        <v>81</v>
      </c>
      <c r="H14" s="51"/>
      <c r="I14" s="52"/>
    </row>
    <row r="15" spans="1:9" ht="17" customHeight="1">
      <c r="A15" s="53" t="s">
        <v>2</v>
      </c>
      <c r="B15" s="54"/>
      <c r="C15" s="55"/>
      <c r="D15" s="56" t="s">
        <v>179</v>
      </c>
      <c r="E15" s="57"/>
      <c r="F15" s="57"/>
      <c r="G15" s="325" t="s">
        <v>180</v>
      </c>
      <c r="H15" s="121" t="s">
        <v>72</v>
      </c>
      <c r="I15" s="59" t="s">
        <v>2</v>
      </c>
    </row>
    <row r="16" spans="1:9" ht="17" customHeight="1">
      <c r="A16" s="60"/>
      <c r="B16" s="42" t="s">
        <v>131</v>
      </c>
      <c r="C16" s="61" t="str">
        <f t="shared" ref="C16:F16" si="2">"# " &amp; VALUE(RIGHT(B16,2)+1)</f>
        <v># 18</v>
      </c>
      <c r="D16" s="61" t="str">
        <f t="shared" si="2"/>
        <v># 19</v>
      </c>
      <c r="E16" s="61" t="str">
        <f t="shared" si="2"/>
        <v># 20</v>
      </c>
      <c r="F16" s="61" t="str">
        <f t="shared" si="2"/>
        <v># 21</v>
      </c>
      <c r="G16" s="207" t="s">
        <v>107</v>
      </c>
      <c r="H16" s="207" t="s">
        <v>181</v>
      </c>
      <c r="I16" s="63"/>
    </row>
    <row r="17" spans="1:9" s="21" customFormat="1" ht="17" customHeight="1" thickBot="1">
      <c r="A17" s="47" t="s">
        <v>3</v>
      </c>
      <c r="B17" s="64" t="s">
        <v>40</v>
      </c>
      <c r="C17" s="43"/>
      <c r="D17" s="65"/>
      <c r="E17" s="65"/>
      <c r="F17" s="65"/>
      <c r="G17" s="66"/>
      <c r="H17" s="326"/>
      <c r="I17" s="14" t="s">
        <v>16</v>
      </c>
    </row>
    <row r="18" spans="1:9" s="21" customFormat="1" ht="17" customHeight="1">
      <c r="A18" s="68"/>
      <c r="B18" s="69" t="s">
        <v>60</v>
      </c>
      <c r="C18" s="39"/>
      <c r="D18" s="70" t="s">
        <v>61</v>
      </c>
      <c r="E18" s="39"/>
      <c r="F18" s="6"/>
      <c r="G18" s="6"/>
      <c r="H18" s="71"/>
      <c r="I18" s="20"/>
    </row>
    <row r="19" spans="1:9" s="21" customFormat="1" ht="17" customHeight="1">
      <c r="A19" s="72"/>
      <c r="B19" s="43" t="s">
        <v>182</v>
      </c>
      <c r="C19" s="43" t="str">
        <f t="shared" ref="C19:H19" si="3">"# " &amp; VALUE(RIGHT(B19,3)+1)</f>
        <v># 209</v>
      </c>
      <c r="D19" s="43" t="str">
        <f t="shared" si="3"/>
        <v># 210</v>
      </c>
      <c r="E19" s="43" t="str">
        <f t="shared" si="3"/>
        <v># 211</v>
      </c>
      <c r="F19" s="43" t="str">
        <f t="shared" si="3"/>
        <v># 212</v>
      </c>
      <c r="G19" s="43" t="str">
        <f t="shared" si="3"/>
        <v># 213</v>
      </c>
      <c r="H19" s="43" t="str">
        <f t="shared" si="3"/>
        <v># 214</v>
      </c>
      <c r="I19" s="20" t="s">
        <v>69</v>
      </c>
    </row>
    <row r="20" spans="1:9" s="21" customFormat="1" ht="17" customHeight="1">
      <c r="A20" s="72"/>
      <c r="B20" s="38" t="s">
        <v>17</v>
      </c>
      <c r="C20" s="73"/>
      <c r="D20" s="73"/>
      <c r="E20" s="73" t="s">
        <v>121</v>
      </c>
      <c r="F20" s="73"/>
      <c r="G20" s="73"/>
      <c r="H20" s="28" t="s">
        <v>17</v>
      </c>
      <c r="I20" s="20"/>
    </row>
    <row r="21" spans="1:9" ht="17" customHeight="1">
      <c r="A21" s="74" t="s">
        <v>2</v>
      </c>
      <c r="B21" s="31" t="str">
        <f>"# " &amp; VALUE(RIGHT(B76,4)-1)</f>
        <v># 2372</v>
      </c>
      <c r="C21" s="43" t="str">
        <f t="shared" ref="C21:G21" si="4">B76</f>
        <v># 2373</v>
      </c>
      <c r="D21" s="43" t="str">
        <f t="shared" si="4"/>
        <v># 2400</v>
      </c>
      <c r="E21" s="43" t="str">
        <f t="shared" si="4"/>
        <v># 2401</v>
      </c>
      <c r="F21" s="43" t="str">
        <f t="shared" si="4"/>
        <v># 2402</v>
      </c>
      <c r="G21" s="43" t="str">
        <f t="shared" si="4"/>
        <v># 2403</v>
      </c>
      <c r="H21" s="75" t="s">
        <v>183</v>
      </c>
      <c r="I21" s="59" t="s">
        <v>2</v>
      </c>
    </row>
    <row r="22" spans="1:9" ht="17" customHeight="1">
      <c r="A22" s="76"/>
      <c r="B22" s="487" t="s">
        <v>325</v>
      </c>
      <c r="C22" s="489"/>
      <c r="D22" s="489"/>
      <c r="E22" s="489" t="s">
        <v>326</v>
      </c>
      <c r="F22" s="489"/>
      <c r="G22" s="485"/>
      <c r="H22" s="484"/>
      <c r="I22" s="79"/>
    </row>
    <row r="23" spans="1:9" s="21" customFormat="1" ht="17" customHeight="1" thickBot="1">
      <c r="A23" s="80" t="s">
        <v>4</v>
      </c>
      <c r="B23" s="488" t="s">
        <v>327</v>
      </c>
      <c r="C23" s="483" t="s">
        <v>328</v>
      </c>
      <c r="D23" s="483" t="s">
        <v>329</v>
      </c>
      <c r="E23" s="483" t="s">
        <v>330</v>
      </c>
      <c r="F23" s="489" t="s">
        <v>331</v>
      </c>
      <c r="G23" s="489" t="s">
        <v>332</v>
      </c>
      <c r="H23" s="482" t="s">
        <v>333</v>
      </c>
      <c r="I23" s="20" t="s">
        <v>4</v>
      </c>
    </row>
    <row r="24" spans="1:9" ht="17" customHeight="1">
      <c r="A24" s="82"/>
      <c r="B24" s="327" t="s">
        <v>184</v>
      </c>
      <c r="C24" s="69" t="s">
        <v>17</v>
      </c>
      <c r="D24" s="83" t="str">
        <f>D90</f>
        <v>瑞士潮什麼 Hipster Tour - Switzerland (5 EPI)</v>
      </c>
      <c r="E24" s="39"/>
      <c r="F24" s="39"/>
      <c r="G24" s="69">
        <v>800395976</v>
      </c>
      <c r="H24" s="84"/>
      <c r="I24" s="85"/>
    </row>
    <row r="25" spans="1:9" ht="17" customHeight="1">
      <c r="A25" s="86" t="s">
        <v>2</v>
      </c>
      <c r="B25" s="31" t="s">
        <v>185</v>
      </c>
      <c r="C25" s="33" t="str">
        <f>B91</f>
        <v># 1</v>
      </c>
      <c r="D25" s="43" t="str">
        <f>"# " &amp; VALUE(RIGHT(C25,2)+1)</f>
        <v># 2</v>
      </c>
      <c r="E25" s="43" t="str">
        <f>"# " &amp; VALUE(RIGHT(D25,2)+1)</f>
        <v># 3</v>
      </c>
      <c r="F25" s="43" t="str">
        <f>"# " &amp; VALUE(RIGHT(E25,2)+1)</f>
        <v># 4</v>
      </c>
      <c r="G25" s="207"/>
      <c r="H25" s="87"/>
      <c r="I25" s="59" t="s">
        <v>2</v>
      </c>
    </row>
    <row r="26" spans="1:9" ht="17" customHeight="1">
      <c r="A26" s="88"/>
      <c r="B26" s="89" t="s">
        <v>17</v>
      </c>
      <c r="C26" s="50" t="s">
        <v>17</v>
      </c>
      <c r="D26" s="77" t="s">
        <v>17</v>
      </c>
      <c r="E26" s="77" t="s">
        <v>17</v>
      </c>
      <c r="F26" s="77" t="s">
        <v>17</v>
      </c>
      <c r="G26" s="404" t="s">
        <v>86</v>
      </c>
      <c r="H26" s="417"/>
      <c r="I26" s="79"/>
    </row>
    <row r="27" spans="1:9" ht="17" customHeight="1" thickBot="1">
      <c r="A27" s="90"/>
      <c r="B27" s="208" t="str">
        <f>LEFT($H$36,5) &amp; " # " &amp; VALUE(RIGHT($H$36,3)-1)</f>
        <v>新聞掏寶  # 219</v>
      </c>
      <c r="C27" s="210" t="str">
        <f>B71</f>
        <v>玲玲友情報 # 27</v>
      </c>
      <c r="D27" s="207" t="str">
        <f>C71</f>
        <v>他和她的喵店長 2 # 5</v>
      </c>
      <c r="E27" s="207" t="str">
        <f>D71</f>
        <v>玲玲友情報 # 28</v>
      </c>
      <c r="F27" s="207" t="str">
        <f>E71</f>
        <v>他和她的喵店長 2 # 6</v>
      </c>
      <c r="G27" s="418" t="s">
        <v>87</v>
      </c>
      <c r="H27" s="419"/>
      <c r="I27" s="79"/>
    </row>
    <row r="28" spans="1:9" s="21" customFormat="1" ht="17" customHeight="1" thickBot="1">
      <c r="A28" s="80" t="s">
        <v>5</v>
      </c>
      <c r="B28" s="92"/>
      <c r="C28" s="208"/>
      <c r="D28" s="33"/>
      <c r="E28" s="33"/>
      <c r="F28" s="33"/>
      <c r="G28" s="207" t="s">
        <v>186</v>
      </c>
      <c r="H28" s="213" t="s">
        <v>187</v>
      </c>
      <c r="I28" s="20" t="s">
        <v>5</v>
      </c>
    </row>
    <row r="29" spans="1:9" ht="17" customHeight="1">
      <c r="A29" s="93"/>
      <c r="B29" s="50" t="s">
        <v>17</v>
      </c>
      <c r="C29" s="40"/>
      <c r="D29" s="40"/>
      <c r="E29" s="40"/>
      <c r="F29" s="94"/>
      <c r="G29" s="95"/>
      <c r="H29" s="96"/>
      <c r="I29" s="97"/>
    </row>
    <row r="30" spans="1:9" ht="17" customHeight="1">
      <c r="A30" s="86" t="s">
        <v>2</v>
      </c>
      <c r="B30" s="207"/>
      <c r="C30" s="61"/>
      <c r="D30" s="61" t="str">
        <f>D79</f>
        <v>企業強人 Big Biz Duel (25 EPI)</v>
      </c>
      <c r="E30" s="61"/>
      <c r="F30" s="208"/>
      <c r="G30" s="207"/>
      <c r="H30" s="213"/>
      <c r="I30" s="98" t="s">
        <v>2</v>
      </c>
    </row>
    <row r="31" spans="1:9" ht="17" customHeight="1">
      <c r="A31" s="76"/>
      <c r="B31" s="207" t="str">
        <f>"# " &amp; VALUE(RIGHT(B80,2)-1)</f>
        <v># 20</v>
      </c>
      <c r="C31" s="61" t="str">
        <f>"# " &amp; VALUE(RIGHT(C80,2)-1)</f>
        <v># 21</v>
      </c>
      <c r="D31" s="61" t="str">
        <f>"# " &amp; VALUE(RIGHT(D80,2)-1)</f>
        <v># 22</v>
      </c>
      <c r="E31" s="61" t="str">
        <f>"# " &amp; VALUE(RIGHT(E80,2)-1)</f>
        <v># 23</v>
      </c>
      <c r="F31" s="208" t="str">
        <f>E80</f>
        <v># 24</v>
      </c>
      <c r="G31" s="207"/>
      <c r="H31" s="213"/>
      <c r="I31" s="99"/>
    </row>
    <row r="32" spans="1:9" s="21" customFormat="1" ht="17" customHeight="1" thickBot="1">
      <c r="A32" s="80" t="s">
        <v>6</v>
      </c>
      <c r="B32" s="33"/>
      <c r="C32" s="43"/>
      <c r="D32" s="43"/>
      <c r="E32" s="43"/>
      <c r="F32" s="34"/>
      <c r="G32" s="100" t="s">
        <v>40</v>
      </c>
      <c r="H32" s="67"/>
      <c r="I32" s="44" t="s">
        <v>6</v>
      </c>
    </row>
    <row r="33" spans="1:9" ht="17" customHeight="1">
      <c r="A33" s="93"/>
      <c r="B33" s="50" t="s">
        <v>17</v>
      </c>
      <c r="C33" s="6"/>
      <c r="D33" s="6"/>
      <c r="E33" s="61" t="str">
        <f>$E$73</f>
        <v>東張西望  Scoop 2024</v>
      </c>
      <c r="F33" s="6"/>
      <c r="G33" s="39"/>
      <c r="H33" s="39"/>
      <c r="I33" s="99"/>
    </row>
    <row r="34" spans="1:9" ht="17" customHeight="1">
      <c r="A34" s="86" t="s">
        <v>2</v>
      </c>
      <c r="B34" s="43" t="str">
        <f t="shared" ref="B34:H34" si="5">B9</f>
        <v># 278</v>
      </c>
      <c r="C34" s="43" t="str">
        <f t="shared" si="5"/>
        <v># 279</v>
      </c>
      <c r="D34" s="43" t="str">
        <f t="shared" si="5"/>
        <v># 280</v>
      </c>
      <c r="E34" s="43" t="str">
        <f t="shared" si="5"/>
        <v># 281</v>
      </c>
      <c r="F34" s="43" t="str">
        <f t="shared" si="5"/>
        <v># 282</v>
      </c>
      <c r="G34" s="61" t="str">
        <f t="shared" si="5"/>
        <v># 283</v>
      </c>
      <c r="H34" s="43" t="str">
        <f t="shared" si="5"/>
        <v># 284</v>
      </c>
      <c r="I34" s="98" t="s">
        <v>2</v>
      </c>
    </row>
    <row r="35" spans="1:9" ht="17" customHeight="1">
      <c r="A35" s="76"/>
      <c r="B35" s="89" t="s">
        <v>17</v>
      </c>
      <c r="C35" s="50" t="s">
        <v>17</v>
      </c>
      <c r="D35" s="24" t="s">
        <v>17</v>
      </c>
      <c r="E35" s="77" t="s">
        <v>17</v>
      </c>
      <c r="F35" s="77" t="s">
        <v>17</v>
      </c>
      <c r="G35" s="101" t="s">
        <v>20</v>
      </c>
      <c r="H35" s="102" t="s">
        <v>45</v>
      </c>
      <c r="I35" s="103"/>
    </row>
    <row r="36" spans="1:9" ht="17" customHeight="1">
      <c r="A36" s="76"/>
      <c r="B36" s="104" t="str">
        <f>E61</f>
        <v xml:space="preserve">關注關注組 Eyes On Concern Groups </v>
      </c>
      <c r="C36" s="61" t="str">
        <f>B61</f>
        <v>藝遊巷弄 Art Lane (7 EPI)</v>
      </c>
      <c r="D36" s="105" t="str">
        <f>C61</f>
        <v>約埋班Friend去旅行 # 4</v>
      </c>
      <c r="E36" s="95" t="str">
        <f>D61</f>
        <v>這㇐站阿拉伯 Arabian Days &amp; Nights (20 EPI)</v>
      </c>
      <c r="F36" s="95" t="str">
        <f>E61</f>
        <v xml:space="preserve">關注關注組 Eyes On Concern Groups </v>
      </c>
      <c r="G36" s="106" t="s">
        <v>188</v>
      </c>
      <c r="H36" s="107" t="s">
        <v>189</v>
      </c>
      <c r="I36" s="103"/>
    </row>
    <row r="37" spans="1:9" s="21" customFormat="1" ht="17" customHeight="1" thickBot="1">
      <c r="A37" s="80" t="s">
        <v>7</v>
      </c>
      <c r="B37" s="34" t="str">
        <f>"# " &amp; VALUE(RIGHT(E62,2)-1)</f>
        <v># 32</v>
      </c>
      <c r="C37" s="43" t="str">
        <f>B62</f>
        <v># 4</v>
      </c>
      <c r="D37" s="32"/>
      <c r="E37" s="33" t="str">
        <f>D62</f>
        <v># 17</v>
      </c>
      <c r="F37" s="33" t="str">
        <f>E62</f>
        <v># 33</v>
      </c>
      <c r="G37" s="32"/>
      <c r="H37" s="81" t="s">
        <v>46</v>
      </c>
      <c r="I37" s="108" t="s">
        <v>7</v>
      </c>
    </row>
    <row r="38" spans="1:9" ht="17" customHeight="1">
      <c r="A38" s="109"/>
      <c r="B38" s="236" t="s">
        <v>43</v>
      </c>
      <c r="C38" s="237"/>
      <c r="D38" s="238"/>
      <c r="E38" s="239"/>
      <c r="F38" s="240"/>
      <c r="G38" s="111" t="s">
        <v>90</v>
      </c>
      <c r="H38" s="112" t="s">
        <v>55</v>
      </c>
      <c r="I38" s="52"/>
    </row>
    <row r="39" spans="1:9" ht="17" customHeight="1">
      <c r="A39" s="113"/>
      <c r="B39" s="241"/>
      <c r="C39" s="230"/>
      <c r="D39" s="242" t="s">
        <v>190</v>
      </c>
      <c r="E39" s="230"/>
      <c r="F39" s="243"/>
      <c r="G39" s="114" t="s">
        <v>191</v>
      </c>
      <c r="H39" s="115"/>
      <c r="I39" s="79"/>
    </row>
    <row r="40" spans="1:9" ht="17" customHeight="1">
      <c r="A40" s="53" t="s">
        <v>2</v>
      </c>
      <c r="B40" s="241" t="s">
        <v>192</v>
      </c>
      <c r="C40" s="230" t="str">
        <f>"# " &amp; VALUE(RIGHT(B40,3)+1)</f>
        <v># 206</v>
      </c>
      <c r="D40" s="230" t="str">
        <f>"# " &amp; VALUE(RIGHT(C40,3)+1)</f>
        <v># 207</v>
      </c>
      <c r="E40" s="230" t="str">
        <f>"# " &amp; VALUE(RIGHT(D40,3)+1)</f>
        <v># 208</v>
      </c>
      <c r="F40" s="230" t="str">
        <f>"# " &amp; VALUE(RIGHT(E40,3)+1)</f>
        <v># 209</v>
      </c>
      <c r="G40" s="32" t="s">
        <v>89</v>
      </c>
      <c r="H40" s="116" t="s">
        <v>193</v>
      </c>
      <c r="I40" s="59" t="s">
        <v>2</v>
      </c>
    </row>
    <row r="41" spans="1:9" ht="17" customHeight="1">
      <c r="A41" s="117"/>
      <c r="B41" s="244"/>
      <c r="C41" s="231"/>
      <c r="D41" s="231"/>
      <c r="E41" s="231"/>
      <c r="F41" s="231"/>
      <c r="G41" s="247" t="s">
        <v>44</v>
      </c>
      <c r="H41" s="115" t="s">
        <v>54</v>
      </c>
      <c r="I41" s="79"/>
    </row>
    <row r="42" spans="1:9" ht="17" customHeight="1" thickBot="1">
      <c r="A42" s="113"/>
      <c r="B42" s="244"/>
      <c r="C42" s="231"/>
      <c r="D42" s="231"/>
      <c r="E42" s="231"/>
      <c r="F42" s="231"/>
      <c r="G42" s="248" t="s">
        <v>194</v>
      </c>
      <c r="H42" s="115"/>
      <c r="I42" s="79"/>
    </row>
    <row r="43" spans="1:9" s="21" customFormat="1" ht="17" customHeight="1" thickBot="1">
      <c r="A43" s="120" t="s">
        <v>8</v>
      </c>
      <c r="B43" s="245"/>
      <c r="C43" s="230"/>
      <c r="D43" s="230"/>
      <c r="E43" s="234"/>
      <c r="F43" s="246">
        <v>1405</v>
      </c>
      <c r="G43" s="249" t="s">
        <v>22</v>
      </c>
      <c r="H43" s="121"/>
      <c r="I43" s="14" t="s">
        <v>8</v>
      </c>
    </row>
    <row r="44" spans="1:9" ht="17" customHeight="1">
      <c r="A44" s="93"/>
      <c r="B44" s="50" t="s">
        <v>17</v>
      </c>
      <c r="C44" s="40"/>
      <c r="D44" s="122"/>
      <c r="E44" s="122"/>
      <c r="F44" s="122"/>
      <c r="G44" s="122"/>
      <c r="H44" s="28" t="s">
        <v>17</v>
      </c>
      <c r="I44" s="97"/>
    </row>
    <row r="45" spans="1:9" ht="17" customHeight="1">
      <c r="A45" s="123" t="s">
        <v>2</v>
      </c>
      <c r="B45" s="207"/>
      <c r="C45" s="61"/>
      <c r="D45" s="124" t="str">
        <f>D85</f>
        <v>珠玉在側 Treasures Around (24 EPI)</v>
      </c>
      <c r="E45" s="124"/>
      <c r="F45" s="124"/>
      <c r="G45" s="124"/>
      <c r="H45" s="121" t="str">
        <f>$E$71</f>
        <v>他和她的喵店長 2 # 6</v>
      </c>
      <c r="I45" s="98" t="s">
        <v>2</v>
      </c>
    </row>
    <row r="46" spans="1:9" ht="17" customHeight="1">
      <c r="A46" s="125"/>
      <c r="B46" s="207" t="str">
        <f>"# " &amp; VALUE(RIGHT(B86,2)-1)</f>
        <v># 17</v>
      </c>
      <c r="C46" s="61" t="str">
        <f>"# " &amp; VALUE(RIGHT(C86,2)-1)</f>
        <v># 18</v>
      </c>
      <c r="D46" s="61" t="str">
        <f>C86</f>
        <v># 19</v>
      </c>
      <c r="E46" s="61" t="str">
        <f>D86</f>
        <v># 20</v>
      </c>
      <c r="F46" s="61" t="str">
        <f>E86</f>
        <v># 21</v>
      </c>
      <c r="G46" s="61" t="str">
        <f>F86</f>
        <v># 22</v>
      </c>
      <c r="H46" s="481" t="s">
        <v>17</v>
      </c>
      <c r="I46" s="41"/>
    </row>
    <row r="47" spans="1:9" ht="17" customHeight="1">
      <c r="A47" s="125"/>
      <c r="B47" s="61"/>
      <c r="H47" s="498" t="s">
        <v>338</v>
      </c>
      <c r="I47" s="41"/>
    </row>
    <row r="48" spans="1:9" s="21" customFormat="1" ht="17" customHeight="1" thickBot="1">
      <c r="A48" s="127">
        <v>1500</v>
      </c>
      <c r="B48" s="4"/>
      <c r="C48" s="61"/>
      <c r="D48" s="43"/>
      <c r="E48" s="43"/>
      <c r="F48" s="128">
        <v>1505</v>
      </c>
      <c r="G48" s="128"/>
      <c r="H48" s="480"/>
      <c r="I48" s="130">
        <v>1500</v>
      </c>
    </row>
    <row r="49" spans="1:9" ht="17" customHeight="1">
      <c r="A49" s="131"/>
      <c r="B49" s="328" t="str">
        <f>B24</f>
        <v>吃貨橫掃港深珠</v>
      </c>
      <c r="C49" s="39"/>
      <c r="D49" s="50" t="str">
        <f>D24</f>
        <v>瑞士潮什麼 Hipster Tour - Switzerland (5 EPI)</v>
      </c>
      <c r="E49" s="122"/>
      <c r="F49" s="132"/>
      <c r="G49" s="101" t="s">
        <v>20</v>
      </c>
      <c r="H49" s="481" t="s">
        <v>17</v>
      </c>
      <c r="I49" s="133"/>
    </row>
    <row r="50" spans="1:9" ht="17" customHeight="1">
      <c r="A50" s="134">
        <v>30</v>
      </c>
      <c r="B50" s="92" t="str">
        <f>B25</f>
        <v># 15</v>
      </c>
      <c r="C50" s="43" t="str">
        <f>"# " &amp; VALUE(RIGHT(B91,2))</f>
        <v># 1</v>
      </c>
      <c r="D50" s="43" t="str">
        <f>"# " &amp; VALUE(RIGHT(C50,2)+1)</f>
        <v># 2</v>
      </c>
      <c r="E50" s="43" t="str">
        <f>"# " &amp; VALUE(RIGHT(D50,2)+1)</f>
        <v># 3</v>
      </c>
      <c r="F50" s="34" t="str">
        <f>F25</f>
        <v># 4</v>
      </c>
      <c r="G50" s="420"/>
      <c r="H50" s="479" t="s">
        <v>339</v>
      </c>
      <c r="I50" s="98" t="s">
        <v>2</v>
      </c>
    </row>
    <row r="51" spans="1:9" ht="17" customHeight="1">
      <c r="A51" s="125"/>
      <c r="B51" s="495" t="s">
        <v>17</v>
      </c>
      <c r="C51" s="485"/>
      <c r="D51" s="496" t="s">
        <v>196</v>
      </c>
      <c r="E51" s="494"/>
      <c r="F51" s="24" t="s">
        <v>17</v>
      </c>
      <c r="G51" s="421"/>
      <c r="H51" s="481" t="s">
        <v>17</v>
      </c>
      <c r="I51" s="99"/>
    </row>
    <row r="52" spans="1:9" ht="17" customHeight="1">
      <c r="A52" s="125"/>
      <c r="B52" s="488" t="s">
        <v>334</v>
      </c>
      <c r="C52" s="489" t="s">
        <v>335</v>
      </c>
      <c r="D52" s="483" t="s">
        <v>336</v>
      </c>
      <c r="E52" s="483" t="s">
        <v>337</v>
      </c>
      <c r="F52" s="137" t="s">
        <v>197</v>
      </c>
      <c r="G52" s="129"/>
      <c r="H52" s="497"/>
      <c r="I52" s="99"/>
    </row>
    <row r="53" spans="1:9" ht="17" customHeight="1">
      <c r="A53" s="139"/>
      <c r="B53" s="38" t="s">
        <v>17</v>
      </c>
      <c r="C53" s="40"/>
      <c r="D53" s="40" t="str">
        <f>E22</f>
        <v>Hands Up   Hands Up 2024</v>
      </c>
      <c r="E53" s="40"/>
      <c r="F53" s="39"/>
      <c r="G53" s="420" t="s">
        <v>165</v>
      </c>
      <c r="H53" s="478" t="s">
        <v>198</v>
      </c>
      <c r="I53" s="140"/>
    </row>
    <row r="54" spans="1:9" s="21" customFormat="1" ht="17" customHeight="1" thickBot="1">
      <c r="A54" s="127">
        <v>1600</v>
      </c>
      <c r="B54" s="33" t="str">
        <f>B23</f>
        <v># 1109</v>
      </c>
      <c r="C54" s="43" t="str">
        <f>C23</f>
        <v># 1127</v>
      </c>
      <c r="D54" s="43" t="str">
        <f>"# " &amp; VALUE(RIGHT(C54,4)+1)</f>
        <v># 1128</v>
      </c>
      <c r="E54" s="61" t="str">
        <f>"# " &amp; VALUE(RIGHT(D54,4)+1)</f>
        <v># 1129</v>
      </c>
      <c r="F54" s="43" t="str">
        <f>"# " &amp; VALUE(RIGHT(E54,5)+1)</f>
        <v># 1130</v>
      </c>
      <c r="G54" s="421"/>
      <c r="H54" s="477"/>
      <c r="I54" s="142">
        <v>1600</v>
      </c>
    </row>
    <row r="55" spans="1:9" ht="17" customHeight="1">
      <c r="A55" s="82"/>
      <c r="B55" s="143" t="s">
        <v>199</v>
      </c>
      <c r="C55" s="77" t="s">
        <v>111</v>
      </c>
      <c r="D55" s="122"/>
      <c r="E55" s="69" t="s">
        <v>85</v>
      </c>
      <c r="F55" s="119" t="s">
        <v>99</v>
      </c>
      <c r="G55" s="330"/>
      <c r="H55" s="476"/>
      <c r="I55" s="29"/>
    </row>
    <row r="56" spans="1:9" ht="17" customHeight="1">
      <c r="A56" s="125"/>
      <c r="B56" s="144" t="s">
        <v>200</v>
      </c>
      <c r="C56" s="415" t="s">
        <v>177</v>
      </c>
      <c r="D56" s="416"/>
      <c r="E56" s="26" t="s">
        <v>84</v>
      </c>
      <c r="F56" s="27" t="s">
        <v>100</v>
      </c>
      <c r="G56" s="129"/>
      <c r="H56" s="475"/>
      <c r="I56" s="41"/>
    </row>
    <row r="57" spans="1:9" ht="17" customHeight="1">
      <c r="A57" s="134">
        <v>30</v>
      </c>
      <c r="B57" s="31" t="s">
        <v>181</v>
      </c>
      <c r="C57" s="33" t="s">
        <v>201</v>
      </c>
      <c r="D57" s="34" t="str">
        <f>"# " &amp; VALUE(RIGHT(C57,2)+1)</f>
        <v># 6</v>
      </c>
      <c r="E57" s="33" t="s">
        <v>202</v>
      </c>
      <c r="F57" s="32" t="str">
        <f>"# " &amp; VALUE(RIGHT(E57,2)+1)</f>
        <v># 5</v>
      </c>
      <c r="G57" s="32"/>
      <c r="H57" s="474"/>
      <c r="I57" s="36">
        <v>30</v>
      </c>
    </row>
    <row r="58" spans="1:9" ht="17" customHeight="1">
      <c r="A58" s="125"/>
      <c r="B58" s="146" t="s">
        <v>20</v>
      </c>
      <c r="C58" s="6" t="s">
        <v>203</v>
      </c>
      <c r="D58" s="83"/>
      <c r="E58" s="24" t="s">
        <v>17</v>
      </c>
      <c r="F58" s="77" t="s">
        <v>17</v>
      </c>
      <c r="G58" s="101" t="s">
        <v>20</v>
      </c>
      <c r="H58" s="473" t="s">
        <v>340</v>
      </c>
      <c r="I58" s="41"/>
    </row>
    <row r="59" spans="1:9" s="21" customFormat="1" ht="17" customHeight="1" thickBot="1">
      <c r="A59" s="127">
        <v>1700</v>
      </c>
      <c r="B59" s="148" t="s">
        <v>188</v>
      </c>
      <c r="C59" s="149" t="s">
        <v>204</v>
      </c>
      <c r="D59" s="43" t="str">
        <f>"# " &amp; VALUE(RIGHT(C59,2)+1)</f>
        <v># 20</v>
      </c>
      <c r="E59" s="150" t="str">
        <f>C71</f>
        <v>他和她的喵店長 2 # 5</v>
      </c>
      <c r="F59" s="33" t="str">
        <f>E71</f>
        <v>他和她的喵店長 2 # 6</v>
      </c>
      <c r="G59" s="105" t="s">
        <v>167</v>
      </c>
      <c r="H59" s="472" t="s">
        <v>341</v>
      </c>
      <c r="I59" s="142">
        <v>1700</v>
      </c>
    </row>
    <row r="60" spans="1:9" ht="17" customHeight="1">
      <c r="A60" s="22"/>
      <c r="B60" s="250" t="s">
        <v>98</v>
      </c>
      <c r="C60" s="251" t="s">
        <v>102</v>
      </c>
      <c r="D60" s="252" t="s">
        <v>48</v>
      </c>
      <c r="E60" s="252" t="s">
        <v>49</v>
      </c>
      <c r="F60" s="237"/>
      <c r="G60" s="101" t="s">
        <v>20</v>
      </c>
      <c r="H60" s="153" t="s">
        <v>20</v>
      </c>
      <c r="I60" s="29"/>
    </row>
    <row r="61" spans="1:9" ht="17" customHeight="1">
      <c r="A61" s="45"/>
      <c r="B61" s="253" t="s">
        <v>206</v>
      </c>
      <c r="C61" s="248" t="s">
        <v>207</v>
      </c>
      <c r="D61" s="254" t="s">
        <v>208</v>
      </c>
      <c r="E61" s="409" t="s">
        <v>209</v>
      </c>
      <c r="F61" s="410"/>
      <c r="G61" s="114" t="str">
        <f>G39</f>
        <v>思家大戰 # 46</v>
      </c>
      <c r="H61" s="107" t="s">
        <v>189</v>
      </c>
      <c r="I61" s="41"/>
    </row>
    <row r="62" spans="1:9" ht="17" customHeight="1">
      <c r="A62" s="30">
        <v>30</v>
      </c>
      <c r="B62" s="245" t="s">
        <v>202</v>
      </c>
      <c r="C62" s="249" t="s">
        <v>101</v>
      </c>
      <c r="D62" s="249" t="s">
        <v>131</v>
      </c>
      <c r="E62" s="233" t="s">
        <v>210</v>
      </c>
      <c r="F62" s="255" t="str">
        <f>"# " &amp; VALUE(RIGHT(E62,2)+1)</f>
        <v># 34</v>
      </c>
      <c r="G62" s="154"/>
      <c r="H62" s="81"/>
      <c r="I62" s="36">
        <v>30</v>
      </c>
    </row>
    <row r="63" spans="1:9" ht="17" customHeight="1">
      <c r="A63" s="37"/>
      <c r="B63" s="256" t="s">
        <v>71</v>
      </c>
      <c r="C63" s="256"/>
      <c r="D63" s="257"/>
      <c r="E63" s="257"/>
      <c r="F63" s="257"/>
      <c r="G63" s="101" t="s">
        <v>20</v>
      </c>
      <c r="H63" s="258" t="s">
        <v>50</v>
      </c>
      <c r="I63" s="41"/>
    </row>
    <row r="64" spans="1:9" ht="17" customHeight="1">
      <c r="A64" s="45"/>
      <c r="B64" s="237"/>
      <c r="C64" s="237"/>
      <c r="D64" s="230" t="s">
        <v>211</v>
      </c>
      <c r="E64" s="259"/>
      <c r="F64" s="237"/>
      <c r="G64" s="155" t="str">
        <f>G42</f>
        <v>周六聊Teen谷 # 41</v>
      </c>
      <c r="H64" s="261" t="s">
        <v>212</v>
      </c>
      <c r="I64" s="41"/>
    </row>
    <row r="65" spans="1:9" s="21" customFormat="1" ht="17" customHeight="1" thickBot="1">
      <c r="A65" s="156">
        <v>1800</v>
      </c>
      <c r="B65" s="230" t="s">
        <v>213</v>
      </c>
      <c r="C65" s="230" t="str">
        <f>"# " &amp; VALUE(RIGHT(B65,2)+1)</f>
        <v># 47</v>
      </c>
      <c r="D65" s="230" t="str">
        <f>"# " &amp; VALUE(RIGHT(C65,2)+1)</f>
        <v># 48</v>
      </c>
      <c r="E65" s="230" t="str">
        <f>"# " &amp; VALUE(RIGHT(D65,2)+1)</f>
        <v># 49</v>
      </c>
      <c r="F65" s="230" t="str">
        <f>"# " &amp; VALUE(RIGHT(E65,2)+1)</f>
        <v># 50</v>
      </c>
      <c r="G65" s="32"/>
      <c r="H65" s="262" t="s">
        <v>39</v>
      </c>
      <c r="I65" s="142">
        <v>1800</v>
      </c>
    </row>
    <row r="66" spans="1:9" ht="17" customHeight="1">
      <c r="A66" s="45"/>
      <c r="B66" s="241"/>
      <c r="C66" s="230"/>
      <c r="D66" s="230"/>
      <c r="E66" s="230"/>
      <c r="F66" s="230"/>
      <c r="G66" s="256" t="s">
        <v>214</v>
      </c>
      <c r="H66" s="263"/>
      <c r="I66" s="41"/>
    </row>
    <row r="67" spans="1:9" ht="17" customHeight="1" thickBot="1">
      <c r="A67" s="30">
        <v>30</v>
      </c>
      <c r="B67" s="264"/>
      <c r="C67" s="265"/>
      <c r="D67" s="265"/>
      <c r="E67" s="265"/>
      <c r="F67" s="265"/>
      <c r="G67" s="266" t="s">
        <v>215</v>
      </c>
      <c r="H67" s="267" t="s">
        <v>216</v>
      </c>
      <c r="I67" s="36">
        <v>30</v>
      </c>
    </row>
    <row r="68" spans="1:9" ht="17" customHeight="1">
      <c r="A68" s="45"/>
      <c r="B68" s="396" t="s">
        <v>217</v>
      </c>
      <c r="C68" s="397"/>
      <c r="D68" s="397"/>
      <c r="E68" s="397"/>
      <c r="F68" s="398"/>
      <c r="G68" s="396" t="s">
        <v>218</v>
      </c>
      <c r="H68" s="399"/>
      <c r="I68" s="41"/>
    </row>
    <row r="69" spans="1:9" s="21" customFormat="1" ht="12.65" customHeight="1" thickBot="1">
      <c r="A69" s="156">
        <v>1900</v>
      </c>
      <c r="B69" s="268"/>
      <c r="C69" s="269"/>
      <c r="D69" s="269"/>
      <c r="E69" s="269"/>
      <c r="F69" s="226">
        <v>1905</v>
      </c>
      <c r="G69" s="268"/>
      <c r="H69" s="269"/>
      <c r="I69" s="142">
        <v>1900</v>
      </c>
    </row>
    <row r="70" spans="1:9" s="21" customFormat="1" ht="17" customHeight="1">
      <c r="A70" s="157"/>
      <c r="B70" s="270" t="s">
        <v>53</v>
      </c>
      <c r="C70" s="501" t="s">
        <v>342</v>
      </c>
      <c r="D70" s="503" t="s">
        <v>343</v>
      </c>
      <c r="E70" s="501" t="s">
        <v>342</v>
      </c>
      <c r="F70" s="272" t="s">
        <v>41</v>
      </c>
      <c r="G70" s="270" t="s">
        <v>51</v>
      </c>
      <c r="H70" s="273" t="s">
        <v>161</v>
      </c>
      <c r="I70" s="133"/>
    </row>
    <row r="71" spans="1:9" s="21" customFormat="1" ht="17" customHeight="1">
      <c r="A71" s="160"/>
      <c r="B71" s="248" t="s">
        <v>219</v>
      </c>
      <c r="C71" s="500" t="s">
        <v>344</v>
      </c>
      <c r="D71" s="479" t="s">
        <v>220</v>
      </c>
      <c r="E71" s="500" t="s">
        <v>345</v>
      </c>
      <c r="F71" s="260" t="s">
        <v>221</v>
      </c>
      <c r="G71" s="248" t="s">
        <v>195</v>
      </c>
      <c r="H71" s="261" t="s">
        <v>222</v>
      </c>
      <c r="I71" s="130"/>
    </row>
    <row r="72" spans="1:9" s="21" customFormat="1" ht="17" customHeight="1">
      <c r="A72" s="45">
        <v>30</v>
      </c>
      <c r="B72" s="249" t="s">
        <v>52</v>
      </c>
      <c r="C72" s="499" t="s">
        <v>346</v>
      </c>
      <c r="D72" s="502" t="s">
        <v>347</v>
      </c>
      <c r="E72" s="499" t="s">
        <v>346</v>
      </c>
      <c r="F72" s="249" t="s">
        <v>21</v>
      </c>
      <c r="G72" s="275" t="s">
        <v>38</v>
      </c>
      <c r="H72" s="276" t="s">
        <v>162</v>
      </c>
      <c r="I72" s="41">
        <v>30</v>
      </c>
    </row>
    <row r="73" spans="1:9" ht="17" customHeight="1">
      <c r="A73" s="162"/>
      <c r="B73" s="257" t="s">
        <v>42</v>
      </c>
      <c r="C73" s="231"/>
      <c r="D73" s="231"/>
      <c r="E73" s="242" t="s">
        <v>223</v>
      </c>
      <c r="F73" s="231"/>
      <c r="G73" s="231"/>
      <c r="H73" s="277" t="s">
        <v>224</v>
      </c>
      <c r="I73" s="163"/>
    </row>
    <row r="74" spans="1:9" s="21" customFormat="1" ht="17" customHeight="1" thickBot="1">
      <c r="A74" s="160">
        <v>2000</v>
      </c>
      <c r="B74" s="230" t="s">
        <v>225</v>
      </c>
      <c r="C74" s="230" t="str">
        <f t="shared" ref="C74:G76" si="6">"# " &amp; VALUE(RIGHT(B74,4)+1)</f>
        <v># 280</v>
      </c>
      <c r="D74" s="234" t="str">
        <f t="shared" si="6"/>
        <v># 281</v>
      </c>
      <c r="E74" s="234" t="str">
        <f t="shared" si="6"/>
        <v># 282</v>
      </c>
      <c r="F74" s="234" t="str">
        <f t="shared" si="6"/>
        <v># 283</v>
      </c>
      <c r="G74" s="234" t="str">
        <f t="shared" si="6"/>
        <v># 284</v>
      </c>
      <c r="H74" s="278" t="s">
        <v>88</v>
      </c>
      <c r="I74" s="142">
        <v>2000</v>
      </c>
    </row>
    <row r="75" spans="1:9" s="21" customFormat="1" ht="17" customHeight="1">
      <c r="A75" s="131"/>
      <c r="B75" s="257" t="s">
        <v>65</v>
      </c>
      <c r="C75" s="279" t="s">
        <v>23</v>
      </c>
      <c r="D75" s="257"/>
      <c r="E75" s="280" t="s">
        <v>226</v>
      </c>
      <c r="F75" s="239"/>
      <c r="G75" s="504" t="s">
        <v>349</v>
      </c>
      <c r="H75" s="280" t="s">
        <v>226</v>
      </c>
      <c r="I75" s="133"/>
    </row>
    <row r="76" spans="1:9" ht="17" customHeight="1">
      <c r="A76" s="125">
        <v>30</v>
      </c>
      <c r="B76" s="230" t="s">
        <v>227</v>
      </c>
      <c r="C76" s="234" t="s">
        <v>228</v>
      </c>
      <c r="D76" s="234" t="str">
        <f t="shared" si="6"/>
        <v># 2401</v>
      </c>
      <c r="E76" s="234" t="str">
        <f t="shared" si="6"/>
        <v># 2402</v>
      </c>
      <c r="F76" s="234" t="str">
        <f t="shared" si="6"/>
        <v># 2403</v>
      </c>
      <c r="G76" s="514" t="s">
        <v>106</v>
      </c>
      <c r="H76" s="234" t="str">
        <f>"# " &amp; VALUE(RIGHT(F76,4)+1)</f>
        <v># 2404</v>
      </c>
      <c r="I76" s="36">
        <v>30</v>
      </c>
    </row>
    <row r="77" spans="1:9" ht="17" customHeight="1">
      <c r="A77" s="139"/>
      <c r="B77" s="257" t="s">
        <v>108</v>
      </c>
      <c r="C77" s="257"/>
      <c r="D77" s="239" t="s">
        <v>23</v>
      </c>
      <c r="E77" s="238"/>
      <c r="F77" s="238"/>
      <c r="G77" s="512" t="s">
        <v>350</v>
      </c>
      <c r="H77" s="281" t="s">
        <v>229</v>
      </c>
      <c r="I77" s="140"/>
    </row>
    <row r="78" spans="1:9" ht="17" customHeight="1" thickBot="1">
      <c r="A78" s="125"/>
      <c r="B78" s="237"/>
      <c r="C78" s="237"/>
      <c r="D78" s="230"/>
      <c r="E78" s="230"/>
      <c r="F78" s="230"/>
      <c r="G78" s="472" t="s">
        <v>341</v>
      </c>
      <c r="H78" s="283"/>
      <c r="I78" s="41"/>
    </row>
    <row r="79" spans="1:9" s="21" customFormat="1" ht="17" customHeight="1" thickBot="1">
      <c r="A79" s="165">
        <v>2100</v>
      </c>
      <c r="B79" s="230"/>
      <c r="C79" s="219"/>
      <c r="D79" s="284" t="s">
        <v>230</v>
      </c>
      <c r="E79" s="230"/>
      <c r="F79" s="230"/>
      <c r="G79" s="515" t="s">
        <v>351</v>
      </c>
      <c r="H79" s="285"/>
      <c r="I79" s="142">
        <v>2100</v>
      </c>
    </row>
    <row r="80" spans="1:9" s="21" customFormat="1" ht="17" customHeight="1">
      <c r="A80" s="131"/>
      <c r="B80" s="230" t="s">
        <v>231</v>
      </c>
      <c r="C80" s="230" t="str">
        <f>"# " &amp; VALUE(RIGHT(B80,2)+1)</f>
        <v># 22</v>
      </c>
      <c r="D80" s="230" t="str">
        <f>"# " &amp; VALUE(RIGHT(C80,2)+1)</f>
        <v># 23</v>
      </c>
      <c r="E80" s="230" t="str">
        <f>"# " &amp; VALUE(RIGHT(D80,2)+1)</f>
        <v># 24</v>
      </c>
      <c r="F80" s="230" t="str">
        <f>"# " &amp; VALUE(RIGHT(E80,2)+1)</f>
        <v># 25</v>
      </c>
      <c r="G80" s="512"/>
      <c r="H80" s="286" t="s">
        <v>232</v>
      </c>
      <c r="I80" s="133"/>
    </row>
    <row r="81" spans="1:9" s="21" customFormat="1" ht="17" customHeight="1">
      <c r="A81" s="167"/>
      <c r="B81" s="241"/>
      <c r="C81" s="230"/>
      <c r="D81" s="259"/>
      <c r="E81" s="230"/>
      <c r="F81" s="230"/>
      <c r="G81" s="472"/>
      <c r="H81" s="288" t="s">
        <v>233</v>
      </c>
      <c r="I81" s="130"/>
    </row>
    <row r="82" spans="1:9" ht="17" customHeight="1">
      <c r="A82" s="134">
        <v>30</v>
      </c>
      <c r="B82" s="245"/>
      <c r="C82" s="234"/>
      <c r="D82" s="234"/>
      <c r="E82" s="234"/>
      <c r="F82" s="234"/>
      <c r="G82" s="515"/>
      <c r="H82" s="290"/>
      <c r="I82" s="36">
        <v>30</v>
      </c>
    </row>
    <row r="83" spans="1:9" ht="17" customHeight="1">
      <c r="A83" s="125"/>
      <c r="B83" s="257" t="s">
        <v>94</v>
      </c>
      <c r="C83" s="257"/>
      <c r="D83" s="239" t="s">
        <v>23</v>
      </c>
      <c r="E83" s="238"/>
      <c r="F83" s="238"/>
      <c r="G83" s="472"/>
      <c r="H83" s="232"/>
      <c r="I83" s="41"/>
    </row>
    <row r="84" spans="1:9" ht="17" customHeight="1">
      <c r="A84" s="125"/>
      <c r="B84" s="237"/>
      <c r="C84" s="237"/>
      <c r="D84" s="230"/>
      <c r="E84" s="230"/>
      <c r="F84" s="230"/>
      <c r="G84" s="505" t="s">
        <v>352</v>
      </c>
      <c r="H84" s="292"/>
      <c r="I84" s="41"/>
    </row>
    <row r="85" spans="1:9" s="21" customFormat="1" ht="17" customHeight="1" thickBot="1">
      <c r="A85" s="127">
        <v>2200</v>
      </c>
      <c r="B85" s="230"/>
      <c r="C85" s="219"/>
      <c r="D85" s="293" t="s">
        <v>95</v>
      </c>
      <c r="E85" s="230"/>
      <c r="F85" s="230"/>
      <c r="G85" s="516" t="s">
        <v>353</v>
      </c>
      <c r="H85" s="294"/>
      <c r="I85" s="142">
        <v>2200</v>
      </c>
    </row>
    <row r="86" spans="1:9" s="21" customFormat="1" ht="17" customHeight="1">
      <c r="A86" s="167"/>
      <c r="B86" s="230" t="s">
        <v>235</v>
      </c>
      <c r="C86" s="230" t="str">
        <f>"# " &amp; VALUE(RIGHT(B86,2)+1)</f>
        <v># 19</v>
      </c>
      <c r="D86" s="230" t="str">
        <f>"# " &amp; VALUE(RIGHT(C86,2)+1)</f>
        <v># 20</v>
      </c>
      <c r="E86" s="230" t="str">
        <f>"# " &amp; VALUE(RIGHT(D86,2)+1)</f>
        <v># 21</v>
      </c>
      <c r="F86" s="230" t="str">
        <f>"# " &amp; VALUE(RIGHT(E86,2)+1)</f>
        <v># 22</v>
      </c>
      <c r="G86" s="515"/>
      <c r="H86" s="296" t="s">
        <v>166</v>
      </c>
      <c r="I86" s="133"/>
    </row>
    <row r="87" spans="1:9" s="21" customFormat="1" ht="17" customHeight="1">
      <c r="A87" s="167"/>
      <c r="B87" s="241"/>
      <c r="C87" s="230"/>
      <c r="D87" s="259"/>
      <c r="E87" s="230"/>
      <c r="F87" s="230"/>
      <c r="G87" s="472"/>
      <c r="H87" s="297" t="s">
        <v>236</v>
      </c>
      <c r="I87" s="130"/>
    </row>
    <row r="88" spans="1:9" ht="17" customHeight="1">
      <c r="A88" s="134">
        <v>30</v>
      </c>
      <c r="B88" s="245"/>
      <c r="C88" s="234"/>
      <c r="D88" s="234"/>
      <c r="E88" s="234"/>
      <c r="F88" s="298">
        <v>2230</v>
      </c>
      <c r="G88" s="515"/>
      <c r="H88" s="300" t="s">
        <v>117</v>
      </c>
      <c r="I88" s="36">
        <v>30</v>
      </c>
    </row>
    <row r="89" spans="1:9" ht="17" customHeight="1">
      <c r="A89" s="139"/>
      <c r="B89" s="237" t="s">
        <v>237</v>
      </c>
      <c r="C89" s="231"/>
      <c r="D89" s="231"/>
      <c r="E89" s="231"/>
      <c r="F89" s="231"/>
      <c r="G89" s="472"/>
      <c r="H89" s="295" t="s">
        <v>123</v>
      </c>
      <c r="I89" s="41"/>
    </row>
    <row r="90" spans="1:9" ht="17" customHeight="1">
      <c r="A90" s="125"/>
      <c r="B90" s="302"/>
      <c r="C90" s="242"/>
      <c r="D90" s="242" t="s">
        <v>238</v>
      </c>
      <c r="E90" s="302"/>
      <c r="F90" s="302"/>
      <c r="G90" s="516"/>
      <c r="H90" s="289" t="s">
        <v>239</v>
      </c>
      <c r="I90" s="41"/>
    </row>
    <row r="91" spans="1:9" ht="17" customHeight="1">
      <c r="A91" s="125"/>
      <c r="B91" s="230" t="s">
        <v>181</v>
      </c>
      <c r="C91" s="230" t="str">
        <f>"# " &amp; VALUE(RIGHT(B91,2)+1)</f>
        <v># 2</v>
      </c>
      <c r="D91" s="230" t="str">
        <f>"# " &amp; VALUE(RIGHT(C91,2)+1)</f>
        <v># 3</v>
      </c>
      <c r="E91" s="230" t="str">
        <f>"# " &amp; VALUE(RIGHT(D91,2)+1)</f>
        <v># 4</v>
      </c>
      <c r="F91" s="230" t="str">
        <f>"# " &amp; VALUE(RIGHT(E91,2)+1)</f>
        <v># 5</v>
      </c>
      <c r="G91" s="471"/>
      <c r="H91" s="299" t="s">
        <v>82</v>
      </c>
      <c r="I91" s="41"/>
    </row>
    <row r="92" spans="1:9" ht="17" customHeight="1" thickBot="1">
      <c r="A92" s="127">
        <v>2300</v>
      </c>
      <c r="B92" s="234"/>
      <c r="C92" s="234"/>
      <c r="D92" s="306"/>
      <c r="E92" s="306"/>
      <c r="F92" s="306">
        <v>2305</v>
      </c>
      <c r="G92" s="515"/>
      <c r="H92" s="304"/>
      <c r="I92" s="142">
        <v>2300</v>
      </c>
    </row>
    <row r="93" spans="1:9" s="21" customFormat="1" ht="17" customHeight="1">
      <c r="A93" s="171"/>
      <c r="B93" s="508" t="s">
        <v>262</v>
      </c>
      <c r="C93" s="510"/>
      <c r="D93" s="489"/>
      <c r="E93" s="308"/>
      <c r="F93" s="511">
        <v>800632426</v>
      </c>
      <c r="G93" s="512" t="s">
        <v>350</v>
      </c>
      <c r="H93" s="309" t="s">
        <v>74</v>
      </c>
      <c r="I93" s="133"/>
    </row>
    <row r="94" spans="1:9" s="21" customFormat="1" ht="17" customHeight="1">
      <c r="A94" s="171"/>
      <c r="B94" s="507"/>
      <c r="C94" s="506" t="s">
        <v>196</v>
      </c>
      <c r="D94" s="509"/>
      <c r="E94" s="311" t="s">
        <v>171</v>
      </c>
      <c r="F94" s="506" t="s">
        <v>196</v>
      </c>
      <c r="G94" s="517"/>
      <c r="H94" s="248" t="s">
        <v>240</v>
      </c>
      <c r="I94" s="130"/>
    </row>
    <row r="95" spans="1:9" s="21" customFormat="1" ht="17" customHeight="1" thickBot="1">
      <c r="A95" s="172">
        <v>2315</v>
      </c>
      <c r="B95" s="507" t="s">
        <v>335</v>
      </c>
      <c r="C95" s="489" t="s">
        <v>336</v>
      </c>
      <c r="D95" s="489" t="s">
        <v>337</v>
      </c>
      <c r="E95" s="313"/>
      <c r="F95" s="513" t="s">
        <v>348</v>
      </c>
      <c r="G95" s="516" t="s">
        <v>198</v>
      </c>
      <c r="H95" s="315" t="s">
        <v>73</v>
      </c>
      <c r="I95" s="173">
        <v>2315</v>
      </c>
    </row>
    <row r="96" spans="1:9" ht="17" customHeight="1" thickBot="1">
      <c r="A96" s="30">
        <v>30</v>
      </c>
      <c r="B96" s="317"/>
      <c r="C96" s="318"/>
      <c r="D96" s="318"/>
      <c r="E96" s="321" t="s">
        <v>172</v>
      </c>
      <c r="F96" s="174"/>
      <c r="G96" s="515" t="s">
        <v>354</v>
      </c>
      <c r="H96" s="522" t="s">
        <v>34</v>
      </c>
      <c r="I96" s="175">
        <v>30</v>
      </c>
    </row>
    <row r="97" spans="1:9" ht="17" customHeight="1">
      <c r="A97" s="37"/>
      <c r="B97" s="241"/>
      <c r="C97" s="220"/>
      <c r="D97" s="220" t="s">
        <v>34</v>
      </c>
      <c r="E97" s="119" t="s">
        <v>17</v>
      </c>
      <c r="F97" s="212"/>
      <c r="G97" s="519"/>
      <c r="H97" s="301" t="s">
        <v>67</v>
      </c>
      <c r="I97" s="41"/>
    </row>
    <row r="98" spans="1:9" ht="17" customHeight="1">
      <c r="A98" s="45"/>
      <c r="B98" s="241"/>
      <c r="C98" s="231"/>
      <c r="D98" s="231"/>
      <c r="E98" s="114" t="str">
        <f>E71</f>
        <v>他和她的喵店長 2 # 6</v>
      </c>
      <c r="F98" s="78"/>
      <c r="G98" s="493"/>
      <c r="H98" s="304" t="s">
        <v>241</v>
      </c>
      <c r="I98" s="41"/>
    </row>
    <row r="99" spans="1:9" ht="17" customHeight="1" thickBot="1">
      <c r="A99" s="45"/>
      <c r="B99" s="241"/>
      <c r="C99" s="231"/>
      <c r="D99" s="231"/>
      <c r="E99" s="105"/>
      <c r="F99" s="206">
        <v>2350</v>
      </c>
      <c r="G99" s="519"/>
      <c r="H99" s="304" t="s">
        <v>68</v>
      </c>
      <c r="I99" s="41"/>
    </row>
    <row r="100" spans="1:9" s="21" customFormat="1" ht="17" customHeight="1" thickBot="1">
      <c r="A100" s="11" t="s">
        <v>9</v>
      </c>
      <c r="B100" s="319"/>
      <c r="C100" s="320"/>
      <c r="D100" s="320" t="s">
        <v>59</v>
      </c>
      <c r="E100" s="342"/>
      <c r="F100" s="323"/>
      <c r="G100" s="492"/>
      <c r="H100" s="235"/>
      <c r="I100" s="44" t="s">
        <v>9</v>
      </c>
    </row>
    <row r="101" spans="1:9" ht="17" customHeight="1">
      <c r="A101" s="22"/>
      <c r="B101" s="178" t="s">
        <v>17</v>
      </c>
      <c r="C101" s="158" t="s">
        <v>17</v>
      </c>
      <c r="D101" s="158" t="s">
        <v>17</v>
      </c>
      <c r="E101" s="24" t="s">
        <v>17</v>
      </c>
      <c r="F101" s="49" t="s">
        <v>17</v>
      </c>
      <c r="G101" s="518"/>
      <c r="H101" s="176" t="s">
        <v>20</v>
      </c>
      <c r="I101" s="29"/>
    </row>
    <row r="102" spans="1:9" ht="17" customHeight="1">
      <c r="A102" s="45"/>
      <c r="B102" s="42" t="str">
        <f>$B$27</f>
        <v>新聞掏寶  # 219</v>
      </c>
      <c r="C102" s="105" t="str">
        <f>C61</f>
        <v>約埋班Friend去旅行 # 4</v>
      </c>
      <c r="D102" s="24" t="str">
        <f>D61</f>
        <v>這㇐站阿拉伯 Arabian Days &amp; Nights (20 EPI)</v>
      </c>
      <c r="E102" s="400" t="str">
        <f>E61</f>
        <v xml:space="preserve">關注關注組 Eyes On Concern Groups </v>
      </c>
      <c r="F102" s="401"/>
      <c r="G102" s="491" t="s">
        <v>355</v>
      </c>
      <c r="H102" s="166" t="str">
        <f>H71</f>
        <v>星期日檔案 # 33</v>
      </c>
      <c r="I102" s="41"/>
    </row>
    <row r="103" spans="1:9" ht="17" customHeight="1" thickBot="1">
      <c r="A103" s="30">
        <v>30</v>
      </c>
      <c r="B103" s="179"/>
      <c r="C103" s="111"/>
      <c r="D103" s="105" t="str">
        <f>D62</f>
        <v># 17</v>
      </c>
      <c r="E103" s="105" t="str">
        <f>E62</f>
        <v># 33</v>
      </c>
      <c r="F103" s="61" t="str">
        <f>F62</f>
        <v># 34</v>
      </c>
      <c r="G103" s="490"/>
      <c r="H103" s="166"/>
      <c r="I103" s="36">
        <v>30</v>
      </c>
    </row>
    <row r="104" spans="1:9" ht="17" customHeight="1">
      <c r="A104" s="45"/>
      <c r="B104" s="38" t="s">
        <v>17</v>
      </c>
      <c r="C104" s="39"/>
      <c r="D104" s="122"/>
      <c r="E104" s="122"/>
      <c r="F104" s="122"/>
      <c r="G104" s="159" t="s">
        <v>35</v>
      </c>
      <c r="H104" s="147"/>
      <c r="I104" s="96"/>
    </row>
    <row r="105" spans="1:9" s="21" customFormat="1" ht="17" customHeight="1" thickBot="1">
      <c r="A105" s="11" t="s">
        <v>10</v>
      </c>
      <c r="B105" s="61"/>
      <c r="C105" s="206"/>
      <c r="D105" s="169" t="s">
        <v>95</v>
      </c>
      <c r="E105" s="61"/>
      <c r="F105" s="61"/>
      <c r="G105" s="106" t="s">
        <v>80</v>
      </c>
      <c r="H105" s="209" t="s">
        <v>72</v>
      </c>
      <c r="I105" s="108" t="s">
        <v>10</v>
      </c>
    </row>
    <row r="106" spans="1:9" ht="17" customHeight="1">
      <c r="A106" s="109"/>
      <c r="B106" s="61" t="s">
        <v>235</v>
      </c>
      <c r="C106" s="61" t="str">
        <f>"# " &amp; VALUE(RIGHT(B106,2)+1)</f>
        <v># 19</v>
      </c>
      <c r="D106" s="61" t="str">
        <f>"# " &amp; VALUE(RIGHT(C106,2)+1)</f>
        <v># 20</v>
      </c>
      <c r="E106" s="61" t="str">
        <f>"# " &amp; VALUE(RIGHT(D106,2)+1)</f>
        <v># 21</v>
      </c>
      <c r="F106" s="61" t="str">
        <f>"# " &amp; VALUE(RIGHT(E106,2)+1)</f>
        <v># 22</v>
      </c>
      <c r="G106" s="105" t="str">
        <f>G16</f>
        <v># 11</v>
      </c>
      <c r="H106" s="181" t="str">
        <f>H16</f>
        <v># 1</v>
      </c>
      <c r="I106" s="97"/>
    </row>
    <row r="107" spans="1:9" ht="17" customHeight="1">
      <c r="A107" s="182">
        <v>30</v>
      </c>
      <c r="B107" s="31"/>
      <c r="C107" s="43"/>
      <c r="D107" s="43"/>
      <c r="E107" s="43"/>
      <c r="F107" s="43"/>
      <c r="G107" s="32"/>
      <c r="H107" s="81"/>
      <c r="I107" s="98">
        <v>30</v>
      </c>
    </row>
    <row r="108" spans="1:9" ht="17" customHeight="1">
      <c r="A108" s="117"/>
      <c r="B108" s="38" t="s">
        <v>17</v>
      </c>
      <c r="C108" s="6"/>
      <c r="D108" s="61"/>
      <c r="E108" s="61"/>
      <c r="F108" s="61"/>
      <c r="G108" s="159" t="s">
        <v>35</v>
      </c>
      <c r="H108" s="183" t="s">
        <v>35</v>
      </c>
      <c r="I108" s="184"/>
    </row>
    <row r="109" spans="1:9" s="21" customFormat="1" ht="17" customHeight="1" thickBot="1">
      <c r="A109" s="11" t="s">
        <v>11</v>
      </c>
      <c r="B109" s="42"/>
      <c r="C109" s="206"/>
      <c r="D109" s="61" t="str">
        <f>$D$79</f>
        <v>企業強人 Big Biz Duel (25 EPI)</v>
      </c>
      <c r="E109" s="61"/>
      <c r="F109" s="61"/>
      <c r="G109" s="331" t="str">
        <f>G75</f>
        <v>800647194 (Sub: *Chi) (OP) 剪裁魔法師 #5</v>
      </c>
      <c r="H109" s="186"/>
      <c r="I109" s="44" t="s">
        <v>11</v>
      </c>
    </row>
    <row r="110" spans="1:9" ht="17" customHeight="1">
      <c r="A110" s="109"/>
      <c r="B110" s="42" t="str">
        <f>$B$80</f>
        <v># 21</v>
      </c>
      <c r="C110" s="61" t="str">
        <f>"# " &amp; VALUE(RIGHT(B110,2)+1)</f>
        <v># 22</v>
      </c>
      <c r="D110" s="61" t="str">
        <f>"# " &amp; VALUE(RIGHT(C110,2)+1)</f>
        <v># 23</v>
      </c>
      <c r="E110" s="61" t="str">
        <f>"# " &amp; VALUE(RIGHT(D110,2)+1)</f>
        <v># 24</v>
      </c>
      <c r="F110" s="61" t="str">
        <f>"# " &amp; VALUE(RIGHT(E110,2)+1)</f>
        <v># 25</v>
      </c>
      <c r="G110" s="159" t="s">
        <v>35</v>
      </c>
      <c r="H110" s="406" t="str">
        <f>H80</f>
        <v>大師兄開心嘩鬼感謝祭</v>
      </c>
      <c r="I110" s="97"/>
    </row>
    <row r="111" spans="1:9" ht="17" customHeight="1">
      <c r="A111" s="113">
        <v>30</v>
      </c>
      <c r="B111" s="64"/>
      <c r="C111" s="43"/>
      <c r="D111" s="43"/>
      <c r="E111" s="43"/>
      <c r="F111" s="43"/>
      <c r="G111" s="185"/>
      <c r="H111" s="406"/>
      <c r="I111" s="98">
        <v>30</v>
      </c>
    </row>
    <row r="112" spans="1:9" ht="17" customHeight="1">
      <c r="A112" s="117"/>
      <c r="B112" s="152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155"/>
      <c r="H112" s="187"/>
      <c r="I112" s="184"/>
    </row>
    <row r="113" spans="1:9" s="21" customFormat="1" ht="17" customHeight="1" thickBot="1">
      <c r="A113" s="11" t="s">
        <v>12</v>
      </c>
      <c r="B113" s="61" t="str">
        <f>B76</f>
        <v># 2373</v>
      </c>
      <c r="C113" s="61" t="str">
        <f t="shared" ref="C113:F113" si="7">C76</f>
        <v># 2400</v>
      </c>
      <c r="D113" s="43" t="str">
        <f t="shared" si="7"/>
        <v># 2401</v>
      </c>
      <c r="E113" s="61" t="str">
        <f t="shared" si="7"/>
        <v># 2402</v>
      </c>
      <c r="F113" s="61" t="str">
        <f t="shared" si="7"/>
        <v># 2403</v>
      </c>
      <c r="G113" s="332" t="s">
        <v>242</v>
      </c>
      <c r="H113" s="189"/>
      <c r="I113" s="44" t="s">
        <v>12</v>
      </c>
    </row>
    <row r="114" spans="1:9" ht="17" customHeight="1">
      <c r="A114" s="109"/>
      <c r="B114" s="152" t="s">
        <v>17</v>
      </c>
      <c r="C114" s="122"/>
      <c r="D114" s="56" t="s">
        <v>223</v>
      </c>
      <c r="E114" s="39"/>
      <c r="F114" s="39"/>
      <c r="G114" s="168" t="s">
        <v>234</v>
      </c>
      <c r="H114" s="190" t="s">
        <v>243</v>
      </c>
      <c r="I114" s="97"/>
    </row>
    <row r="115" spans="1:9" ht="17" customHeight="1">
      <c r="A115" s="182">
        <v>30</v>
      </c>
      <c r="B115" s="43" t="str">
        <f>B74</f>
        <v># 279</v>
      </c>
      <c r="C115" s="43" t="str">
        <f t="shared" ref="C115:F115" si="8">C74</f>
        <v># 280</v>
      </c>
      <c r="D115" s="43" t="str">
        <f t="shared" si="8"/>
        <v># 281</v>
      </c>
      <c r="E115" s="43" t="str">
        <f t="shared" si="8"/>
        <v># 282</v>
      </c>
      <c r="F115" s="43" t="str">
        <f t="shared" si="8"/>
        <v># 283</v>
      </c>
      <c r="G115" s="185"/>
      <c r="H115" s="161" t="s">
        <v>244</v>
      </c>
      <c r="I115" s="98">
        <v>30</v>
      </c>
    </row>
    <row r="116" spans="1:9" ht="17" customHeight="1">
      <c r="A116" s="113"/>
      <c r="B116" s="191" t="s">
        <v>17</v>
      </c>
      <c r="C116" s="122" t="s">
        <v>17</v>
      </c>
      <c r="D116" s="119" t="s">
        <v>17</v>
      </c>
      <c r="E116" s="69" t="s">
        <v>17</v>
      </c>
      <c r="F116" s="69" t="s">
        <v>17</v>
      </c>
      <c r="G116" s="155"/>
      <c r="H116" s="164" t="s">
        <v>226</v>
      </c>
      <c r="I116" s="99"/>
    </row>
    <row r="117" spans="1:9" s="21" customFormat="1" ht="17" customHeight="1" thickBot="1">
      <c r="A117" s="11" t="s">
        <v>15</v>
      </c>
      <c r="B117" s="92" t="str">
        <f>B71</f>
        <v>玲玲友情報 # 27</v>
      </c>
      <c r="C117" s="61" t="str">
        <f>$C$71</f>
        <v>他和她的喵店長 2 # 5</v>
      </c>
      <c r="D117" s="32" t="str">
        <f>D71</f>
        <v>玲玲友情報 # 28</v>
      </c>
      <c r="E117" s="32" t="str">
        <f>$E$71</f>
        <v>他和她的喵店長 2 # 6</v>
      </c>
      <c r="F117" s="33" t="str">
        <f>F71</f>
        <v>最強生命線 # 367</v>
      </c>
      <c r="G117" s="32"/>
      <c r="H117" s="193" t="str">
        <f>H76</f>
        <v># 2404</v>
      </c>
      <c r="I117" s="44" t="s">
        <v>15</v>
      </c>
    </row>
    <row r="118" spans="1:9" ht="17" customHeight="1">
      <c r="A118" s="109"/>
      <c r="B118" s="38" t="s">
        <v>17</v>
      </c>
      <c r="C118" s="39"/>
      <c r="D118" s="61"/>
      <c r="E118" s="61"/>
      <c r="F118" s="40"/>
      <c r="G118" s="159" t="s">
        <v>35</v>
      </c>
      <c r="H118" s="176" t="s">
        <v>20</v>
      </c>
      <c r="I118" s="97"/>
    </row>
    <row r="119" spans="1:9" ht="17" customHeight="1">
      <c r="A119" s="182">
        <v>30</v>
      </c>
      <c r="B119" s="194"/>
      <c r="C119" s="61"/>
      <c r="D119" s="61" t="str">
        <f>D64</f>
        <v>天龍八部 Demi-Gods and Semi-Devils (50 EPI)</v>
      </c>
      <c r="E119" s="61"/>
      <c r="F119" s="61"/>
      <c r="G119" s="185"/>
      <c r="H119" s="195" t="str">
        <f>H87</f>
        <v>無窮之路IV - 一帶一路 #3</v>
      </c>
      <c r="I119" s="98">
        <v>30</v>
      </c>
    </row>
    <row r="120" spans="1:9" ht="17" customHeight="1">
      <c r="A120" s="113"/>
      <c r="B120" s="42" t="str">
        <f>B65</f>
        <v># 46</v>
      </c>
      <c r="C120" s="61" t="str">
        <f>C65</f>
        <v># 47</v>
      </c>
      <c r="D120" s="61" t="str">
        <f>D65</f>
        <v># 48</v>
      </c>
      <c r="E120" s="61" t="str">
        <f>E65</f>
        <v># 49</v>
      </c>
      <c r="F120" s="61" t="str">
        <f>F65</f>
        <v># 50</v>
      </c>
      <c r="G120" s="168" t="s">
        <v>198</v>
      </c>
      <c r="H120" s="176" t="s">
        <v>20</v>
      </c>
      <c r="I120" s="184"/>
    </row>
    <row r="121" spans="1:9" s="21" customFormat="1" ht="17" customHeight="1" thickBot="1">
      <c r="A121" s="11" t="s">
        <v>13</v>
      </c>
      <c r="B121" s="64"/>
      <c r="C121" s="43"/>
      <c r="D121" s="43"/>
      <c r="E121" s="43"/>
      <c r="F121" s="43"/>
      <c r="G121" s="188"/>
      <c r="H121" s="207" t="str">
        <f>H98</f>
        <v>J Music #58</v>
      </c>
      <c r="I121" s="44" t="s">
        <v>13</v>
      </c>
    </row>
    <row r="122" spans="1:9" ht="17" customHeight="1">
      <c r="A122" s="45"/>
      <c r="B122" s="118" t="s">
        <v>17</v>
      </c>
      <c r="C122" s="50"/>
      <c r="D122" s="6"/>
      <c r="E122" s="6"/>
      <c r="F122" s="6"/>
      <c r="G122" s="159" t="s">
        <v>35</v>
      </c>
      <c r="H122" s="176" t="s">
        <v>20</v>
      </c>
      <c r="I122" s="41"/>
    </row>
    <row r="123" spans="1:9" ht="17" customHeight="1">
      <c r="A123" s="182" t="s">
        <v>2</v>
      </c>
      <c r="B123" s="196"/>
      <c r="C123" s="206"/>
      <c r="D123" s="61" t="str">
        <f>D39</f>
        <v>流行都市  Big City Shop 2024</v>
      </c>
      <c r="E123" s="6"/>
      <c r="F123" s="61"/>
      <c r="G123" s="114" t="str">
        <f>G71</f>
        <v>新聞透視 # 41</v>
      </c>
      <c r="H123" s="207" t="str">
        <f>H40</f>
        <v>開心無敵獎門人 # 13</v>
      </c>
      <c r="I123" s="98" t="s">
        <v>2</v>
      </c>
    </row>
    <row r="124" spans="1:9" ht="17" customHeight="1">
      <c r="A124" s="113"/>
      <c r="B124" s="61" t="str">
        <f>B40</f>
        <v># 205</v>
      </c>
      <c r="C124" s="61" t="str">
        <f>C40</f>
        <v># 206</v>
      </c>
      <c r="D124" s="61" t="str">
        <f>D40</f>
        <v># 207</v>
      </c>
      <c r="E124" s="61" t="str">
        <f>E40</f>
        <v># 208</v>
      </c>
      <c r="F124" s="61" t="str">
        <f>F40</f>
        <v># 209</v>
      </c>
      <c r="G124" s="159" t="s">
        <v>35</v>
      </c>
      <c r="H124" s="61"/>
      <c r="I124" s="99"/>
    </row>
    <row r="125" spans="1:9" ht="17" customHeight="1" thickBot="1">
      <c r="A125" s="197" t="s">
        <v>14</v>
      </c>
      <c r="B125" s="198"/>
      <c r="C125" s="199"/>
      <c r="D125" s="199"/>
      <c r="E125" s="199"/>
      <c r="F125" s="200"/>
      <c r="G125" s="201" t="str">
        <f>G42</f>
        <v>周六聊Teen谷 # 41</v>
      </c>
      <c r="H125" s="202"/>
      <c r="I125" s="44" t="s">
        <v>14</v>
      </c>
    </row>
    <row r="126" spans="1:9" ht="17" customHeight="1" thickTop="1">
      <c r="A126" s="203"/>
      <c r="B126" s="206"/>
      <c r="C126" s="6"/>
      <c r="D126" s="6"/>
      <c r="E126" s="6"/>
      <c r="F126" s="6"/>
      <c r="G126" s="6"/>
      <c r="H126" s="394">
        <f ca="1">TODAY()</f>
        <v>45572</v>
      </c>
      <c r="I126" s="395"/>
    </row>
    <row r="127" spans="1:9" ht="17" customHeight="1"/>
    <row r="128" spans="1:9" ht="17" customHeight="1"/>
    <row r="129" ht="17" customHeight="1"/>
  </sheetData>
  <mergeCells count="16">
    <mergeCell ref="C56:D56"/>
    <mergeCell ref="E61:F61"/>
    <mergeCell ref="B68:F68"/>
    <mergeCell ref="G68:H68"/>
    <mergeCell ref="C1:G1"/>
    <mergeCell ref="H2:I2"/>
    <mergeCell ref="D6:E6"/>
    <mergeCell ref="B11:F11"/>
    <mergeCell ref="G11:H11"/>
    <mergeCell ref="G26:H26"/>
    <mergeCell ref="E102:F102"/>
    <mergeCell ref="H110:H111"/>
    <mergeCell ref="H126:I126"/>
    <mergeCell ref="G27:H27"/>
    <mergeCell ref="G50:G51"/>
    <mergeCell ref="G53:G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2F43-D8A6-4E05-B9B6-99FDE14B005D}">
  <dimension ref="A1:I129"/>
  <sheetViews>
    <sheetView zoomScale="70" zoomScaleNormal="70" workbookViewId="0">
      <pane ySplit="4" topLeftCell="A70" activePane="bottomLeft" state="frozen"/>
      <selection pane="bottomLeft" activeCell="F70" sqref="F70"/>
    </sheetView>
  </sheetViews>
  <sheetFormatPr defaultColWidth="9.453125" defaultRowHeight="15.5"/>
  <cols>
    <col min="1" max="1" width="7.6328125" style="204" customWidth="1"/>
    <col min="2" max="8" width="32.6328125" style="4" customWidth="1"/>
    <col min="9" max="9" width="7.6328125" style="205" customWidth="1"/>
    <col min="10" max="16384" width="9.453125" style="4"/>
  </cols>
  <sheetData>
    <row r="1" spans="1:9" ht="36" customHeight="1">
      <c r="A1" s="358"/>
      <c r="B1" s="3"/>
      <c r="C1" s="411" t="s">
        <v>266</v>
      </c>
      <c r="D1" s="411"/>
      <c r="E1" s="411"/>
      <c r="F1" s="411"/>
      <c r="G1" s="411"/>
      <c r="H1" s="3"/>
      <c r="I1" s="3"/>
    </row>
    <row r="2" spans="1:9" ht="17" customHeight="1" thickBot="1">
      <c r="A2" s="206" t="s">
        <v>267</v>
      </c>
      <c r="B2" s="6"/>
      <c r="C2" s="6"/>
      <c r="D2" s="1" t="s">
        <v>18</v>
      </c>
      <c r="E2" s="1"/>
      <c r="F2" s="7"/>
      <c r="G2" s="7"/>
      <c r="H2" s="412" t="s">
        <v>268</v>
      </c>
      <c r="I2" s="412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176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45586</v>
      </c>
      <c r="C4" s="12">
        <f t="shared" ref="C4:H4" si="0">SUM(B4+1)</f>
        <v>45587</v>
      </c>
      <c r="D4" s="13">
        <f t="shared" si="0"/>
        <v>45588</v>
      </c>
      <c r="E4" s="13">
        <f t="shared" si="0"/>
        <v>45589</v>
      </c>
      <c r="F4" s="13">
        <f t="shared" si="0"/>
        <v>45590</v>
      </c>
      <c r="G4" s="13">
        <f t="shared" si="0"/>
        <v>45591</v>
      </c>
      <c r="H4" s="13">
        <f t="shared" si="0"/>
        <v>45592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415" t="s">
        <v>269</v>
      </c>
      <c r="E6" s="416"/>
      <c r="F6" s="26" t="s">
        <v>84</v>
      </c>
      <c r="G6" s="27" t="s">
        <v>100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42</v>
      </c>
      <c r="C7" s="32" t="str">
        <f>B27</f>
        <v>新聞掏寶  # 220</v>
      </c>
      <c r="D7" s="33" t="str">
        <f>C57</f>
        <v># 1</v>
      </c>
      <c r="E7" s="34" t="str">
        <f>"# " &amp; VALUE(RIGHT(D7,2)+1)</f>
        <v># 2</v>
      </c>
      <c r="F7" s="33" t="str">
        <f>E57</f>
        <v># 5</v>
      </c>
      <c r="G7" s="32" t="str">
        <f>F57</f>
        <v># 6</v>
      </c>
      <c r="H7" s="35" t="str">
        <f>D71</f>
        <v>玲玲友情報 # 30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/>
      <c r="H8" s="39"/>
      <c r="I8" s="41"/>
    </row>
    <row r="9" spans="1:9" s="21" customFormat="1" ht="17" customHeight="1" thickBot="1">
      <c r="A9" s="11" t="s">
        <v>0</v>
      </c>
      <c r="B9" s="42" t="s">
        <v>244</v>
      </c>
      <c r="C9" s="43" t="str">
        <f t="shared" ref="C9:H9" si="1">"# " &amp; VALUE(RIGHT(B9,4)+1)</f>
        <v># 286</v>
      </c>
      <c r="D9" s="43" t="str">
        <f t="shared" si="1"/>
        <v># 287</v>
      </c>
      <c r="E9" s="43" t="str">
        <f t="shared" si="1"/>
        <v># 288</v>
      </c>
      <c r="F9" s="43" t="str">
        <f t="shared" si="1"/>
        <v># 289</v>
      </c>
      <c r="G9" s="43" t="str">
        <f t="shared" si="1"/>
        <v># 290</v>
      </c>
      <c r="H9" s="43" t="str">
        <f t="shared" si="1"/>
        <v># 291</v>
      </c>
      <c r="I9" s="44" t="s">
        <v>0</v>
      </c>
    </row>
    <row r="10" spans="1:9" ht="17" customHeight="1">
      <c r="A10" s="45"/>
      <c r="B10" s="214"/>
      <c r="C10" s="215"/>
      <c r="D10" s="215"/>
      <c r="E10" s="215"/>
      <c r="F10" s="216"/>
      <c r="G10" s="214"/>
      <c r="H10" s="217"/>
      <c r="I10" s="29"/>
    </row>
    <row r="11" spans="1:9" ht="17" customHeight="1">
      <c r="A11" s="30">
        <v>30</v>
      </c>
      <c r="B11" s="413" t="s">
        <v>178</v>
      </c>
      <c r="C11" s="397"/>
      <c r="D11" s="397"/>
      <c r="E11" s="397"/>
      <c r="F11" s="398"/>
      <c r="G11" s="413" t="s">
        <v>31</v>
      </c>
      <c r="H11" s="414"/>
      <c r="I11" s="36">
        <v>30</v>
      </c>
    </row>
    <row r="12" spans="1:9" ht="17" customHeight="1">
      <c r="A12" s="46"/>
      <c r="B12" s="218"/>
      <c r="C12" s="359"/>
      <c r="D12" s="220"/>
      <c r="E12" s="359"/>
      <c r="F12" s="360"/>
      <c r="G12" s="218"/>
      <c r="H12" s="222"/>
      <c r="I12" s="41"/>
    </row>
    <row r="13" spans="1:9" s="21" customFormat="1" ht="17" customHeight="1" thickBot="1">
      <c r="A13" s="47" t="s">
        <v>1</v>
      </c>
      <c r="B13" s="223"/>
      <c r="C13" s="224"/>
      <c r="D13" s="225"/>
      <c r="E13" s="225"/>
      <c r="F13" s="226"/>
      <c r="G13" s="227"/>
      <c r="H13" s="228"/>
      <c r="I13" s="44" t="s">
        <v>1</v>
      </c>
    </row>
    <row r="14" spans="1:9" ht="17" customHeight="1">
      <c r="A14" s="48"/>
      <c r="B14" s="49">
        <v>800574522</v>
      </c>
      <c r="C14" s="49"/>
      <c r="D14" s="49"/>
      <c r="E14" s="50"/>
      <c r="F14" s="50"/>
      <c r="G14" s="50"/>
      <c r="H14" s="50"/>
      <c r="I14" s="97"/>
    </row>
    <row r="15" spans="1:9" ht="17" customHeight="1">
      <c r="A15" s="53" t="s">
        <v>2</v>
      </c>
      <c r="B15" s="54"/>
      <c r="C15" s="55"/>
      <c r="D15" s="56" t="s">
        <v>179</v>
      </c>
      <c r="E15" s="57"/>
      <c r="F15" s="57"/>
      <c r="G15" s="57"/>
      <c r="H15" s="57"/>
      <c r="I15" s="98" t="s">
        <v>2</v>
      </c>
    </row>
    <row r="16" spans="1:9" ht="17" customHeight="1">
      <c r="A16" s="60"/>
      <c r="B16" s="42" t="s">
        <v>270</v>
      </c>
      <c r="C16" s="61" t="str">
        <f t="shared" ref="C16:H16" si="2">"# " &amp; VALUE(RIGHT(B16,2)+1)</f>
        <v># 23</v>
      </c>
      <c r="D16" s="61" t="str">
        <f t="shared" si="2"/>
        <v># 24</v>
      </c>
      <c r="E16" s="61" t="str">
        <f t="shared" si="2"/>
        <v># 25</v>
      </c>
      <c r="F16" s="61" t="str">
        <f t="shared" si="2"/>
        <v># 26</v>
      </c>
      <c r="G16" s="61" t="str">
        <f t="shared" si="2"/>
        <v># 27</v>
      </c>
      <c r="H16" s="61" t="str">
        <f t="shared" si="2"/>
        <v># 28</v>
      </c>
      <c r="I16" s="184"/>
    </row>
    <row r="17" spans="1:9" s="21" customFormat="1" ht="17" customHeight="1" thickBot="1">
      <c r="A17" s="47" t="s">
        <v>3</v>
      </c>
      <c r="B17" s="64" t="s">
        <v>40</v>
      </c>
      <c r="C17" s="43"/>
      <c r="D17" s="65"/>
      <c r="E17" s="65"/>
      <c r="F17" s="65"/>
      <c r="G17" s="65"/>
      <c r="H17" s="65"/>
      <c r="I17" s="44" t="s">
        <v>16</v>
      </c>
    </row>
    <row r="18" spans="1:9" s="21" customFormat="1" ht="17" customHeight="1">
      <c r="A18" s="68"/>
      <c r="B18" s="69" t="s">
        <v>60</v>
      </c>
      <c r="C18" s="39"/>
      <c r="D18" s="70" t="s">
        <v>61</v>
      </c>
      <c r="E18" s="39"/>
      <c r="F18" s="6"/>
      <c r="G18" s="6"/>
      <c r="H18" s="423"/>
      <c r="I18" s="424"/>
    </row>
    <row r="19" spans="1:9" s="21" customFormat="1" ht="17" customHeight="1">
      <c r="A19" s="72"/>
      <c r="B19" s="43" t="s">
        <v>271</v>
      </c>
      <c r="C19" s="43" t="str">
        <f t="shared" ref="C19:H19" si="3">"# " &amp; VALUE(RIGHT(B19,3)+1)</f>
        <v># 216</v>
      </c>
      <c r="D19" s="43" t="str">
        <f t="shared" si="3"/>
        <v># 217</v>
      </c>
      <c r="E19" s="43" t="str">
        <f t="shared" si="3"/>
        <v># 218</v>
      </c>
      <c r="F19" s="43" t="str">
        <f t="shared" si="3"/>
        <v># 219</v>
      </c>
      <c r="G19" s="43" t="str">
        <f t="shared" si="3"/>
        <v># 220</v>
      </c>
      <c r="H19" s="43" t="str">
        <f t="shared" si="3"/>
        <v># 221</v>
      </c>
      <c r="I19" s="424" t="s">
        <v>69</v>
      </c>
    </row>
    <row r="20" spans="1:9" s="21" customFormat="1" ht="17" customHeight="1">
      <c r="A20" s="72"/>
      <c r="B20" s="38" t="s">
        <v>17</v>
      </c>
      <c r="C20" s="73"/>
      <c r="D20" s="73"/>
      <c r="E20" s="73" t="s">
        <v>121</v>
      </c>
      <c r="F20" s="73"/>
      <c r="G20" s="73"/>
      <c r="H20" s="69" t="s">
        <v>17</v>
      </c>
      <c r="I20" s="424"/>
    </row>
    <row r="21" spans="1:9" ht="17" customHeight="1">
      <c r="A21" s="74" t="s">
        <v>2</v>
      </c>
      <c r="B21" s="31" t="str">
        <f>"# " &amp; VALUE(RIGHT(B76,4)-1)</f>
        <v># 2404</v>
      </c>
      <c r="C21" s="43" t="s">
        <v>324</v>
      </c>
      <c r="D21" s="43" t="str">
        <f t="shared" ref="C21:G21" si="4">C76</f>
        <v># 2406</v>
      </c>
      <c r="E21" s="43" t="str">
        <f t="shared" si="4"/>
        <v># 2407</v>
      </c>
      <c r="F21" s="43" t="str">
        <f t="shared" si="4"/>
        <v># 2408</v>
      </c>
      <c r="G21" s="43" t="str">
        <f t="shared" si="4"/>
        <v># 2409</v>
      </c>
      <c r="H21" s="75" t="s">
        <v>272</v>
      </c>
      <c r="I21" s="98" t="s">
        <v>2</v>
      </c>
    </row>
    <row r="22" spans="1:9" ht="17" customHeight="1">
      <c r="A22" s="76"/>
      <c r="B22" s="229" t="s">
        <v>62</v>
      </c>
      <c r="C22" s="230"/>
      <c r="D22" s="230"/>
      <c r="E22" s="230" t="s">
        <v>63</v>
      </c>
      <c r="F22" s="230"/>
      <c r="G22" s="231"/>
      <c r="H22" s="231"/>
      <c r="I22" s="99"/>
    </row>
    <row r="23" spans="1:9" s="21" customFormat="1" ht="17" customHeight="1" thickBot="1">
      <c r="A23" s="80" t="s">
        <v>4</v>
      </c>
      <c r="B23" s="233" t="s">
        <v>273</v>
      </c>
      <c r="C23" s="234" t="str">
        <f t="shared" ref="C23:H23" si="5">"# " &amp; VALUE(RIGHT(B23,4)+1)</f>
        <v># 1134</v>
      </c>
      <c r="D23" s="234" t="str">
        <f t="shared" si="5"/>
        <v># 1135</v>
      </c>
      <c r="E23" s="234" t="str">
        <f t="shared" si="5"/>
        <v># 1136</v>
      </c>
      <c r="F23" s="230" t="str">
        <f t="shared" si="5"/>
        <v># 1137</v>
      </c>
      <c r="G23" s="230" t="str">
        <f t="shared" si="5"/>
        <v># 1138</v>
      </c>
      <c r="H23" s="234" t="str">
        <f t="shared" si="5"/>
        <v># 1139</v>
      </c>
      <c r="I23" s="44" t="s">
        <v>4</v>
      </c>
    </row>
    <row r="24" spans="1:9" ht="17" customHeight="1">
      <c r="A24" s="82"/>
      <c r="B24" s="327" t="s">
        <v>274</v>
      </c>
      <c r="C24" s="69" t="s">
        <v>17</v>
      </c>
      <c r="D24" s="83" t="str">
        <f>D90</f>
        <v>呃錢 Scam Alert! (10 EPI)</v>
      </c>
      <c r="E24" s="39"/>
      <c r="F24" s="39"/>
      <c r="G24" s="69">
        <v>800395976</v>
      </c>
      <c r="H24" s="84"/>
      <c r="I24" s="85"/>
    </row>
    <row r="25" spans="1:9" ht="17" customHeight="1">
      <c r="A25" s="86" t="s">
        <v>2</v>
      </c>
      <c r="B25" s="31" t="s">
        <v>201</v>
      </c>
      <c r="C25" s="33" t="str">
        <f>B91</f>
        <v># 1</v>
      </c>
      <c r="D25" s="43" t="str">
        <f>"# " &amp; VALUE(RIGHT(C25,2)+1)</f>
        <v># 2</v>
      </c>
      <c r="E25" s="43" t="str">
        <f>"# " &amp; VALUE(RIGHT(D25,2)+1)</f>
        <v># 3</v>
      </c>
      <c r="F25" s="43" t="str">
        <f>"# " &amp; VALUE(RIGHT(E25,2)+1)</f>
        <v># 4</v>
      </c>
      <c r="G25" s="363"/>
      <c r="H25" s="87"/>
      <c r="I25" s="59" t="s">
        <v>2</v>
      </c>
    </row>
    <row r="26" spans="1:9" ht="17" customHeight="1">
      <c r="A26" s="88"/>
      <c r="B26" s="89" t="s">
        <v>17</v>
      </c>
      <c r="C26" s="50" t="s">
        <v>17</v>
      </c>
      <c r="D26" s="77" t="s">
        <v>17</v>
      </c>
      <c r="E26" s="77" t="s">
        <v>17</v>
      </c>
      <c r="F26" s="77" t="s">
        <v>17</v>
      </c>
      <c r="G26" s="404" t="s">
        <v>86</v>
      </c>
      <c r="H26" s="417"/>
      <c r="I26" s="79"/>
    </row>
    <row r="27" spans="1:9" ht="17" customHeight="1" thickBot="1">
      <c r="A27" s="90"/>
      <c r="B27" s="364" t="str">
        <f>LEFT($H$36,5) &amp; " # " &amp; VALUE(RIGHT($H$36,3)-1)</f>
        <v>新聞掏寶  # 220</v>
      </c>
      <c r="C27" s="361" t="str">
        <f>B71</f>
        <v>玲玲友情報 # 29</v>
      </c>
      <c r="D27" s="363" t="str">
        <f>C71</f>
        <v>他和她的喵店長 2 # 7</v>
      </c>
      <c r="E27" s="363" t="str">
        <f>D71</f>
        <v>玲玲友情報 # 30</v>
      </c>
      <c r="F27" s="363" t="str">
        <f>E71</f>
        <v>他和她的喵店長 2 # 8</v>
      </c>
      <c r="G27" s="418" t="s">
        <v>275</v>
      </c>
      <c r="H27" s="419"/>
      <c r="I27" s="79"/>
    </row>
    <row r="28" spans="1:9" s="21" customFormat="1" ht="17" customHeight="1" thickBot="1">
      <c r="A28" s="80" t="s">
        <v>5</v>
      </c>
      <c r="B28" s="92"/>
      <c r="C28" s="364"/>
      <c r="D28" s="33"/>
      <c r="E28" s="33"/>
      <c r="F28" s="33"/>
      <c r="G28" s="363" t="s">
        <v>276</v>
      </c>
      <c r="H28" s="362" t="s">
        <v>234</v>
      </c>
      <c r="I28" s="20" t="s">
        <v>5</v>
      </c>
    </row>
    <row r="29" spans="1:9" ht="17" customHeight="1">
      <c r="A29" s="93"/>
      <c r="B29" s="425" t="s">
        <v>17</v>
      </c>
      <c r="C29" s="40"/>
      <c r="D29" s="40"/>
      <c r="E29" s="40"/>
      <c r="F29" s="94"/>
      <c r="G29" s="95"/>
      <c r="H29" s="96"/>
      <c r="I29" s="97"/>
    </row>
    <row r="30" spans="1:9" ht="17" customHeight="1">
      <c r="A30" s="86" t="s">
        <v>2</v>
      </c>
      <c r="B30" s="426" t="s">
        <v>277</v>
      </c>
      <c r="C30" s="61"/>
      <c r="D30" s="61" t="str">
        <f>D79</f>
        <v>TBC</v>
      </c>
      <c r="E30" s="61"/>
      <c r="F30" s="364"/>
      <c r="G30" s="363"/>
      <c r="H30" s="362"/>
      <c r="I30" s="98" t="s">
        <v>2</v>
      </c>
    </row>
    <row r="31" spans="1:9" ht="17" customHeight="1">
      <c r="A31" s="76"/>
      <c r="B31" s="427" t="s">
        <v>278</v>
      </c>
      <c r="C31" s="61" t="str">
        <f>"# " &amp; VALUE(RIGHT(C80,2)-1)</f>
        <v># 1</v>
      </c>
      <c r="D31" s="61" t="str">
        <f>"# " &amp; VALUE(RIGHT(D80,2)-1)</f>
        <v># 2</v>
      </c>
      <c r="E31" s="61" t="str">
        <f>"# " &amp; VALUE(RIGHT(E80,2)-1)</f>
        <v># 3</v>
      </c>
      <c r="F31" s="364" t="str">
        <f>E80</f>
        <v># 4</v>
      </c>
      <c r="G31" s="363"/>
      <c r="H31" s="362"/>
      <c r="I31" s="99"/>
    </row>
    <row r="32" spans="1:9" s="21" customFormat="1" ht="17" customHeight="1" thickBot="1">
      <c r="A32" s="80" t="s">
        <v>6</v>
      </c>
      <c r="B32" s="92"/>
      <c r="C32" s="43"/>
      <c r="D32" s="43"/>
      <c r="E32" s="43"/>
      <c r="F32" s="34"/>
      <c r="G32" s="100" t="s">
        <v>40</v>
      </c>
      <c r="H32" s="67"/>
      <c r="I32" s="44" t="s">
        <v>6</v>
      </c>
    </row>
    <row r="33" spans="1:9" ht="17" customHeight="1">
      <c r="A33" s="93"/>
      <c r="B33" s="50" t="s">
        <v>17</v>
      </c>
      <c r="C33" s="6"/>
      <c r="D33" s="6"/>
      <c r="E33" s="61" t="str">
        <f>$E$73</f>
        <v>東張西望  Scoop 2024</v>
      </c>
      <c r="F33" s="6"/>
      <c r="G33" s="39"/>
      <c r="H33" s="39"/>
      <c r="I33" s="99"/>
    </row>
    <row r="34" spans="1:9" ht="17" customHeight="1">
      <c r="A34" s="86" t="s">
        <v>2</v>
      </c>
      <c r="B34" s="43" t="str">
        <f t="shared" ref="B34:H34" si="6">B9</f>
        <v># 285</v>
      </c>
      <c r="C34" s="43" t="str">
        <f t="shared" si="6"/>
        <v># 286</v>
      </c>
      <c r="D34" s="43" t="str">
        <f t="shared" si="6"/>
        <v># 287</v>
      </c>
      <c r="E34" s="43" t="str">
        <f t="shared" si="6"/>
        <v># 288</v>
      </c>
      <c r="F34" s="43" t="str">
        <f t="shared" si="6"/>
        <v># 289</v>
      </c>
      <c r="G34" s="61" t="str">
        <f t="shared" si="6"/>
        <v># 290</v>
      </c>
      <c r="H34" s="43" t="str">
        <f t="shared" si="6"/>
        <v># 291</v>
      </c>
      <c r="I34" s="98" t="s">
        <v>2</v>
      </c>
    </row>
    <row r="35" spans="1:9" ht="17" customHeight="1">
      <c r="A35" s="76"/>
      <c r="B35" s="89" t="s">
        <v>17</v>
      </c>
      <c r="C35" s="50" t="s">
        <v>17</v>
      </c>
      <c r="D35" s="24" t="s">
        <v>17</v>
      </c>
      <c r="E35" s="77" t="s">
        <v>17</v>
      </c>
      <c r="F35" s="77" t="s">
        <v>17</v>
      </c>
      <c r="G35" s="101" t="s">
        <v>20</v>
      </c>
      <c r="H35" s="102" t="s">
        <v>45</v>
      </c>
      <c r="I35" s="103"/>
    </row>
    <row r="36" spans="1:9" ht="17" customHeight="1">
      <c r="A36" s="76"/>
      <c r="B36" s="104" t="str">
        <f>E61</f>
        <v xml:space="preserve">關注關注組 Eyes On Concern Groups </v>
      </c>
      <c r="C36" s="61" t="str">
        <f>B61</f>
        <v>藝遊巷弄 Art Lane (7 EPI)</v>
      </c>
      <c r="D36" s="105" t="str">
        <f>C61</f>
        <v>約埋班Friend去旅行 # 5</v>
      </c>
      <c r="E36" s="95" t="str">
        <f>D61</f>
        <v>這㇐站阿拉伯 Arabian Days &amp; Nights (20 EPI)</v>
      </c>
      <c r="F36" s="95" t="str">
        <f>E61</f>
        <v xml:space="preserve">關注關注組 Eyes On Concern Groups </v>
      </c>
      <c r="G36" s="106" t="s">
        <v>279</v>
      </c>
      <c r="H36" s="107" t="s">
        <v>280</v>
      </c>
      <c r="I36" s="103"/>
    </row>
    <row r="37" spans="1:9" s="21" customFormat="1" ht="17" customHeight="1" thickBot="1">
      <c r="A37" s="80" t="s">
        <v>7</v>
      </c>
      <c r="B37" s="34" t="str">
        <f>"# " &amp; VALUE(RIGHT(E62,2)-1)</f>
        <v># 34</v>
      </c>
      <c r="C37" s="43" t="str">
        <f>B62</f>
        <v># 5</v>
      </c>
      <c r="D37" s="32"/>
      <c r="E37" s="33" t="str">
        <f>D62</f>
        <v># 18</v>
      </c>
      <c r="F37" s="33" t="str">
        <f>E62</f>
        <v># 35</v>
      </c>
      <c r="G37" s="32"/>
      <c r="H37" s="81" t="s">
        <v>46</v>
      </c>
      <c r="I37" s="108" t="s">
        <v>7</v>
      </c>
    </row>
    <row r="38" spans="1:9" ht="17" customHeight="1">
      <c r="A38" s="109"/>
      <c r="B38" s="236" t="s">
        <v>43</v>
      </c>
      <c r="C38" s="237"/>
      <c r="D38" s="238"/>
      <c r="E38" s="239"/>
      <c r="F38" s="240"/>
      <c r="G38" s="111" t="s">
        <v>90</v>
      </c>
      <c r="H38" s="112" t="s">
        <v>55</v>
      </c>
      <c r="I38" s="52"/>
    </row>
    <row r="39" spans="1:9" ht="17" customHeight="1">
      <c r="A39" s="113"/>
      <c r="B39" s="241"/>
      <c r="C39" s="230"/>
      <c r="D39" s="242" t="s">
        <v>190</v>
      </c>
      <c r="E39" s="230"/>
      <c r="F39" s="243"/>
      <c r="G39" s="114" t="s">
        <v>281</v>
      </c>
      <c r="H39" s="115"/>
      <c r="I39" s="79"/>
    </row>
    <row r="40" spans="1:9" ht="17" customHeight="1">
      <c r="A40" s="53" t="s">
        <v>2</v>
      </c>
      <c r="B40" s="241" t="s">
        <v>282</v>
      </c>
      <c r="C40" s="230" t="str">
        <f>"# " &amp; VALUE(RIGHT(B40,3)+1)</f>
        <v># 211</v>
      </c>
      <c r="D40" s="230" t="str">
        <f>"# " &amp; VALUE(RIGHT(C40,3)+1)</f>
        <v># 212</v>
      </c>
      <c r="E40" s="230" t="str">
        <f>"# " &amp; VALUE(RIGHT(D40,3)+1)</f>
        <v># 213</v>
      </c>
      <c r="F40" s="230" t="str">
        <f>"# " &amp; VALUE(RIGHT(E40,3)+1)</f>
        <v># 214</v>
      </c>
      <c r="G40" s="32" t="s">
        <v>89</v>
      </c>
      <c r="H40" s="116" t="s">
        <v>283</v>
      </c>
      <c r="I40" s="59" t="s">
        <v>2</v>
      </c>
    </row>
    <row r="41" spans="1:9" ht="17" customHeight="1">
      <c r="A41" s="117"/>
      <c r="B41" s="244"/>
      <c r="C41" s="231"/>
      <c r="D41" s="231"/>
      <c r="E41" s="231"/>
      <c r="F41" s="231"/>
      <c r="G41" s="247" t="s">
        <v>44</v>
      </c>
      <c r="H41" s="115" t="s">
        <v>54</v>
      </c>
      <c r="I41" s="79"/>
    </row>
    <row r="42" spans="1:9" ht="17" customHeight="1" thickBot="1">
      <c r="A42" s="113"/>
      <c r="B42" s="244"/>
      <c r="C42" s="231"/>
      <c r="D42" s="231"/>
      <c r="E42" s="231"/>
      <c r="F42" s="231"/>
      <c r="G42" s="248" t="s">
        <v>284</v>
      </c>
      <c r="H42" s="115"/>
      <c r="I42" s="79"/>
    </row>
    <row r="43" spans="1:9" s="21" customFormat="1" ht="17" customHeight="1" thickBot="1">
      <c r="A43" s="120" t="s">
        <v>8</v>
      </c>
      <c r="B43" s="245"/>
      <c r="C43" s="230"/>
      <c r="D43" s="230"/>
      <c r="E43" s="234"/>
      <c r="F43" s="246">
        <v>1405</v>
      </c>
      <c r="G43" s="249" t="s">
        <v>22</v>
      </c>
      <c r="H43" s="121"/>
      <c r="I43" s="14" t="s">
        <v>8</v>
      </c>
    </row>
    <row r="44" spans="1:9" ht="17" customHeight="1">
      <c r="A44" s="93"/>
      <c r="B44" s="425" t="s">
        <v>17</v>
      </c>
      <c r="C44" s="40"/>
      <c r="D44" s="122"/>
      <c r="E44" s="122"/>
      <c r="F44" s="122"/>
      <c r="G44" s="119" t="s">
        <v>17</v>
      </c>
      <c r="H44" s="428" t="s">
        <v>17</v>
      </c>
      <c r="I44" s="97"/>
    </row>
    <row r="45" spans="1:9" ht="17" customHeight="1">
      <c r="A45" s="123" t="s">
        <v>2</v>
      </c>
      <c r="B45" s="427"/>
      <c r="C45" s="61"/>
      <c r="D45" s="124" t="str">
        <f>D85</f>
        <v>廉政行動2024 ICAC Investigators 2024 (5 EPI)</v>
      </c>
      <c r="E45" s="124"/>
      <c r="F45" s="124"/>
      <c r="G45" s="32" t="str">
        <f>C71</f>
        <v>他和她的喵店長 2 # 7</v>
      </c>
      <c r="H45" s="362" t="str">
        <f>$E$71</f>
        <v>他和她的喵店長 2 # 8</v>
      </c>
      <c r="I45" s="98" t="s">
        <v>2</v>
      </c>
    </row>
    <row r="46" spans="1:9" ht="17" customHeight="1">
      <c r="A46" s="125"/>
      <c r="B46" s="427"/>
      <c r="C46" s="61" t="str">
        <f>"# " &amp; VALUE(RIGHT(C86,2)-1)</f>
        <v># 1</v>
      </c>
      <c r="D46" s="61" t="str">
        <f>C86</f>
        <v># 2</v>
      </c>
      <c r="E46" s="61" t="str">
        <f>D86</f>
        <v># 3</v>
      </c>
      <c r="F46" s="61" t="str">
        <f>E86</f>
        <v># 4</v>
      </c>
      <c r="G46" s="119" t="s">
        <v>17</v>
      </c>
      <c r="H46" s="428" t="s">
        <v>17</v>
      </c>
      <c r="I46" s="41"/>
    </row>
    <row r="47" spans="1:9" ht="17" customHeight="1">
      <c r="A47" s="125"/>
      <c r="B47" s="427"/>
      <c r="G47" s="126"/>
      <c r="H47" s="429" t="str">
        <f>G87</f>
        <v>醫度講 #7</v>
      </c>
      <c r="I47" s="41"/>
    </row>
    <row r="48" spans="1:9" s="21" customFormat="1" ht="17" customHeight="1" thickBot="1">
      <c r="A48" s="127">
        <v>1500</v>
      </c>
      <c r="B48" s="430" t="s">
        <v>95</v>
      </c>
      <c r="C48" s="61"/>
      <c r="D48" s="43"/>
      <c r="E48" s="43"/>
      <c r="F48" s="128">
        <v>1505</v>
      </c>
      <c r="G48" s="431" t="s">
        <v>232</v>
      </c>
      <c r="H48" s="432"/>
      <c r="I48" s="130">
        <v>1500</v>
      </c>
    </row>
    <row r="49" spans="1:9" ht="17" customHeight="1">
      <c r="A49" s="131"/>
      <c r="B49" s="433" t="s">
        <v>234</v>
      </c>
      <c r="C49" s="39"/>
      <c r="D49" s="50" t="str">
        <f>D24</f>
        <v>呃錢 Scam Alert! (10 EPI)</v>
      </c>
      <c r="E49" s="122"/>
      <c r="F49" s="434"/>
      <c r="G49" s="155"/>
      <c r="H49" s="428" t="s">
        <v>17</v>
      </c>
      <c r="I49" s="133"/>
    </row>
    <row r="50" spans="1:9" ht="17" customHeight="1">
      <c r="A50" s="134">
        <v>30</v>
      </c>
      <c r="B50" s="427"/>
      <c r="C50" s="43" t="str">
        <f>"# " &amp; VALUE(RIGHT(B91,2))</f>
        <v># 1</v>
      </c>
      <c r="D50" s="43" t="str">
        <f>"# " &amp; VALUE(RIGHT(C50,2)+1)</f>
        <v># 2</v>
      </c>
      <c r="E50" s="43" t="str">
        <f>"# " &amp; VALUE(RIGHT(D50,2)+1)</f>
        <v># 3</v>
      </c>
      <c r="F50" s="43" t="str">
        <f>F25</f>
        <v># 4</v>
      </c>
      <c r="G50" s="435"/>
      <c r="H50" s="329"/>
      <c r="I50" s="98" t="s">
        <v>2</v>
      </c>
    </row>
    <row r="51" spans="1:9" ht="17" customHeight="1">
      <c r="A51" s="125"/>
      <c r="B51" s="427"/>
      <c r="C51" s="6"/>
      <c r="D51" s="135" t="s">
        <v>196</v>
      </c>
      <c r="E51" s="136"/>
      <c r="F51" s="77" t="s">
        <v>17</v>
      </c>
      <c r="G51" s="119" t="s">
        <v>17</v>
      </c>
      <c r="H51" s="436"/>
      <c r="I51" s="99"/>
    </row>
    <row r="52" spans="1:9" ht="17" customHeight="1">
      <c r="A52" s="125"/>
      <c r="B52" s="427"/>
      <c r="C52" s="61" t="str">
        <f>B95</f>
        <v># 3654</v>
      </c>
      <c r="D52" s="43" t="str">
        <f>C95</f>
        <v># 3655</v>
      </c>
      <c r="E52" s="43" t="str">
        <f>D95</f>
        <v># 3656</v>
      </c>
      <c r="F52" s="437" t="s">
        <v>285</v>
      </c>
      <c r="G52" s="168" t="s">
        <v>239</v>
      </c>
      <c r="H52" s="145"/>
      <c r="I52" s="99"/>
    </row>
    <row r="53" spans="1:9" ht="17" customHeight="1">
      <c r="A53" s="139"/>
      <c r="B53" s="427"/>
      <c r="C53" s="40"/>
      <c r="D53" s="40" t="str">
        <f>E22</f>
        <v>Hands Up   Hands Up 2024</v>
      </c>
      <c r="E53" s="40"/>
      <c r="F53" s="39"/>
      <c r="G53" s="438"/>
      <c r="H53" s="170" t="s">
        <v>286</v>
      </c>
      <c r="I53" s="140"/>
    </row>
    <row r="54" spans="1:9" s="21" customFormat="1" ht="17" customHeight="1" thickBot="1">
      <c r="A54" s="127">
        <v>1600</v>
      </c>
      <c r="B54" s="92"/>
      <c r="C54" s="43" t="str">
        <f>C23</f>
        <v># 1134</v>
      </c>
      <c r="D54" s="43" t="str">
        <f>"# " &amp; VALUE(RIGHT(C54,4)+1)</f>
        <v># 1135</v>
      </c>
      <c r="E54" s="61" t="str">
        <f>"# " &amp; VALUE(RIGHT(D54,4)+1)</f>
        <v># 1136</v>
      </c>
      <c r="F54" s="43" t="str">
        <f>"# " &amp; VALUE(RIGHT(E54,5)+1)</f>
        <v># 1137</v>
      </c>
      <c r="G54" s="439"/>
      <c r="H54" s="329"/>
      <c r="I54" s="142">
        <v>1600</v>
      </c>
    </row>
    <row r="55" spans="1:9" ht="17" customHeight="1">
      <c r="A55" s="82"/>
      <c r="B55" s="143" t="s">
        <v>199</v>
      </c>
      <c r="C55" s="77" t="s">
        <v>287</v>
      </c>
      <c r="D55" s="122"/>
      <c r="E55" s="69" t="s">
        <v>85</v>
      </c>
      <c r="F55" s="69" t="s">
        <v>99</v>
      </c>
      <c r="G55" s="101" t="s">
        <v>20</v>
      </c>
      <c r="H55" s="436"/>
      <c r="I55" s="29"/>
    </row>
    <row r="56" spans="1:9" ht="17" customHeight="1">
      <c r="A56" s="125"/>
      <c r="B56" s="144" t="s">
        <v>200</v>
      </c>
      <c r="C56" s="415" t="s">
        <v>269</v>
      </c>
      <c r="D56" s="416"/>
      <c r="E56" s="26" t="s">
        <v>84</v>
      </c>
      <c r="F56" s="26" t="s">
        <v>100</v>
      </c>
      <c r="G56" s="129" t="s">
        <v>236</v>
      </c>
      <c r="H56" s="329"/>
      <c r="I56" s="41"/>
    </row>
    <row r="57" spans="1:9" ht="17" customHeight="1">
      <c r="A57" s="134">
        <v>30</v>
      </c>
      <c r="B57" s="31" t="s">
        <v>288</v>
      </c>
      <c r="C57" s="33" t="s">
        <v>181</v>
      </c>
      <c r="D57" s="34" t="str">
        <f>"# " &amp; VALUE(RIGHT(C57,2)+1)</f>
        <v># 2</v>
      </c>
      <c r="E57" s="33" t="s">
        <v>201</v>
      </c>
      <c r="F57" s="33" t="str">
        <f>"# " &amp; VALUE(RIGHT(E57,2)+1)</f>
        <v># 6</v>
      </c>
      <c r="G57" s="32"/>
      <c r="H57" s="436"/>
      <c r="I57" s="36">
        <v>30</v>
      </c>
    </row>
    <row r="58" spans="1:9" ht="17" customHeight="1">
      <c r="A58" s="125"/>
      <c r="B58" s="146" t="s">
        <v>20</v>
      </c>
      <c r="C58" s="6" t="s">
        <v>289</v>
      </c>
      <c r="D58" s="83"/>
      <c r="E58" s="24" t="s">
        <v>17</v>
      </c>
      <c r="F58" s="77" t="s">
        <v>17</v>
      </c>
      <c r="G58" s="101" t="s">
        <v>20</v>
      </c>
      <c r="H58" s="145"/>
      <c r="I58" s="41"/>
    </row>
    <row r="59" spans="1:9" s="21" customFormat="1" ht="17" customHeight="1" thickBot="1">
      <c r="A59" s="127">
        <v>1700</v>
      </c>
      <c r="B59" s="148" t="s">
        <v>279</v>
      </c>
      <c r="C59" s="149" t="s">
        <v>181</v>
      </c>
      <c r="D59" s="43" t="str">
        <f>"# " &amp; VALUE(RIGHT(C59,2)+1)</f>
        <v># 2</v>
      </c>
      <c r="E59" s="150" t="str">
        <f>C71</f>
        <v>他和她的喵店長 2 # 7</v>
      </c>
      <c r="F59" s="33" t="str">
        <f>E71</f>
        <v>他和她的喵店長 2 # 8</v>
      </c>
      <c r="G59" s="105" t="s">
        <v>241</v>
      </c>
      <c r="H59" s="440"/>
      <c r="I59" s="142">
        <v>1700</v>
      </c>
    </row>
    <row r="60" spans="1:9" ht="17" customHeight="1">
      <c r="A60" s="22"/>
      <c r="B60" s="250" t="s">
        <v>98</v>
      </c>
      <c r="C60" s="251" t="s">
        <v>102</v>
      </c>
      <c r="D60" s="252" t="s">
        <v>48</v>
      </c>
      <c r="E60" s="252" t="s">
        <v>49</v>
      </c>
      <c r="F60" s="237"/>
      <c r="G60" s="101" t="s">
        <v>20</v>
      </c>
      <c r="H60" s="153" t="s">
        <v>20</v>
      </c>
      <c r="I60" s="29"/>
    </row>
    <row r="61" spans="1:9" ht="17" customHeight="1">
      <c r="A61" s="45"/>
      <c r="B61" s="253" t="s">
        <v>206</v>
      </c>
      <c r="C61" s="248" t="s">
        <v>290</v>
      </c>
      <c r="D61" s="254" t="s">
        <v>208</v>
      </c>
      <c r="E61" s="409" t="s">
        <v>209</v>
      </c>
      <c r="F61" s="456"/>
      <c r="G61" s="114" t="str">
        <f>G39</f>
        <v>思家大戰 # 47</v>
      </c>
      <c r="H61" s="107" t="str">
        <f>G90</f>
        <v>尋醉蘇格蘭 #3</v>
      </c>
      <c r="I61" s="41"/>
    </row>
    <row r="62" spans="1:9" ht="17" customHeight="1">
      <c r="A62" s="30">
        <v>30</v>
      </c>
      <c r="B62" s="245" t="s">
        <v>201</v>
      </c>
      <c r="C62" s="249" t="s">
        <v>101</v>
      </c>
      <c r="D62" s="249" t="s">
        <v>235</v>
      </c>
      <c r="E62" s="233" t="s">
        <v>291</v>
      </c>
      <c r="F62" s="234" t="str">
        <f>"# " &amp; VALUE(RIGHT(E62,2)+1)</f>
        <v># 36</v>
      </c>
      <c r="G62" s="154"/>
      <c r="H62" s="81"/>
      <c r="I62" s="36">
        <v>30</v>
      </c>
    </row>
    <row r="63" spans="1:9" ht="17" customHeight="1">
      <c r="A63" s="37"/>
      <c r="B63" s="69" t="s">
        <v>292</v>
      </c>
      <c r="C63" s="69"/>
      <c r="D63" s="122"/>
      <c r="E63" s="122"/>
      <c r="F63" s="122"/>
      <c r="G63" s="101" t="s">
        <v>20</v>
      </c>
      <c r="H63" s="258" t="s">
        <v>50</v>
      </c>
      <c r="I63" s="41"/>
    </row>
    <row r="64" spans="1:9" ht="17" customHeight="1">
      <c r="A64" s="45"/>
      <c r="B64" s="50"/>
      <c r="C64" s="50"/>
      <c r="D64" s="56" t="s">
        <v>293</v>
      </c>
      <c r="E64" s="57"/>
      <c r="F64" s="50"/>
      <c r="G64" s="155" t="str">
        <f>G42</f>
        <v>周六聊Teen谷 # 42</v>
      </c>
      <c r="H64" s="261" t="s">
        <v>294</v>
      </c>
      <c r="I64" s="41"/>
    </row>
    <row r="65" spans="1:9" s="21" customFormat="1" ht="17" customHeight="1" thickBot="1">
      <c r="A65" s="156">
        <v>1800</v>
      </c>
      <c r="B65" s="61" t="s">
        <v>181</v>
      </c>
      <c r="C65" s="61" t="str">
        <f>"# " &amp; VALUE(RIGHT(B65,2)+1)</f>
        <v># 2</v>
      </c>
      <c r="D65" s="61" t="str">
        <f>"# " &amp; VALUE(RIGHT(C65,2)+1)</f>
        <v># 3</v>
      </c>
      <c r="E65" s="61" t="str">
        <f>"# " &amp; VALUE(RIGHT(D65,2)+1)</f>
        <v># 4</v>
      </c>
      <c r="F65" s="61" t="str">
        <f>"# " &amp; VALUE(RIGHT(E65,2)+1)</f>
        <v># 5</v>
      </c>
      <c r="G65" s="32"/>
      <c r="H65" s="262" t="s">
        <v>39</v>
      </c>
      <c r="I65" s="142">
        <v>1800</v>
      </c>
    </row>
    <row r="66" spans="1:9" ht="17" customHeight="1">
      <c r="A66" s="45"/>
      <c r="B66" s="42"/>
      <c r="C66" s="61"/>
      <c r="D66" s="61"/>
      <c r="E66" s="61"/>
      <c r="F66" s="61"/>
      <c r="G66" s="256" t="s">
        <v>214</v>
      </c>
      <c r="H66" s="263"/>
      <c r="I66" s="41"/>
    </row>
    <row r="67" spans="1:9" ht="17" customHeight="1" thickBot="1">
      <c r="A67" s="30">
        <v>30</v>
      </c>
      <c r="B67" s="442"/>
      <c r="C67" s="443"/>
      <c r="D67" s="443"/>
      <c r="E67" s="443"/>
      <c r="F67" s="443"/>
      <c r="G67" s="266" t="s">
        <v>134</v>
      </c>
      <c r="H67" s="267" t="s">
        <v>295</v>
      </c>
      <c r="I67" s="36">
        <v>30</v>
      </c>
    </row>
    <row r="68" spans="1:9" ht="17" customHeight="1">
      <c r="A68" s="45"/>
      <c r="B68" s="396" t="s">
        <v>217</v>
      </c>
      <c r="C68" s="397"/>
      <c r="D68" s="397"/>
      <c r="E68" s="397"/>
      <c r="F68" s="398"/>
      <c r="G68" s="396" t="s">
        <v>218</v>
      </c>
      <c r="H68" s="399"/>
      <c r="I68" s="41"/>
    </row>
    <row r="69" spans="1:9" s="21" customFormat="1" ht="12.65" customHeight="1" thickBot="1">
      <c r="A69" s="156">
        <v>1900</v>
      </c>
      <c r="B69" s="268"/>
      <c r="C69" s="269"/>
      <c r="D69" s="269"/>
      <c r="E69" s="269"/>
      <c r="F69" s="226">
        <v>1905</v>
      </c>
      <c r="G69" s="268"/>
      <c r="H69" s="269"/>
      <c r="I69" s="142">
        <v>1900</v>
      </c>
    </row>
    <row r="70" spans="1:9" s="21" customFormat="1" ht="17" customHeight="1">
      <c r="A70" s="157"/>
      <c r="B70" s="270" t="s">
        <v>53</v>
      </c>
      <c r="C70" s="271" t="s">
        <v>105</v>
      </c>
      <c r="D70" s="270" t="s">
        <v>53</v>
      </c>
      <c r="E70" s="271" t="s">
        <v>105</v>
      </c>
      <c r="F70" s="272" t="s">
        <v>41</v>
      </c>
      <c r="G70" s="270" t="s">
        <v>51</v>
      </c>
      <c r="H70" s="273" t="s">
        <v>161</v>
      </c>
      <c r="I70" s="133"/>
    </row>
    <row r="71" spans="1:9" s="21" customFormat="1" ht="17" customHeight="1">
      <c r="A71" s="160"/>
      <c r="B71" s="248" t="s">
        <v>296</v>
      </c>
      <c r="C71" s="357" t="s">
        <v>297</v>
      </c>
      <c r="D71" s="248" t="s">
        <v>298</v>
      </c>
      <c r="E71" s="357" t="s">
        <v>299</v>
      </c>
      <c r="F71" s="260" t="s">
        <v>300</v>
      </c>
      <c r="G71" s="248" t="s">
        <v>301</v>
      </c>
      <c r="H71" s="261" t="s">
        <v>302</v>
      </c>
      <c r="I71" s="130"/>
    </row>
    <row r="72" spans="1:9" s="21" customFormat="1" ht="17" customHeight="1">
      <c r="A72" s="45">
        <v>30</v>
      </c>
      <c r="B72" s="249" t="s">
        <v>52</v>
      </c>
      <c r="C72" s="274" t="s">
        <v>104</v>
      </c>
      <c r="D72" s="249" t="s">
        <v>52</v>
      </c>
      <c r="E72" s="274" t="s">
        <v>104</v>
      </c>
      <c r="F72" s="249" t="s">
        <v>21</v>
      </c>
      <c r="G72" s="275" t="s">
        <v>38</v>
      </c>
      <c r="H72" s="276" t="s">
        <v>162</v>
      </c>
      <c r="I72" s="41">
        <v>30</v>
      </c>
    </row>
    <row r="73" spans="1:9" ht="17" customHeight="1">
      <c r="A73" s="162"/>
      <c r="B73" s="257" t="s">
        <v>42</v>
      </c>
      <c r="C73" s="231"/>
      <c r="D73" s="231"/>
      <c r="E73" s="242" t="s">
        <v>223</v>
      </c>
      <c r="F73" s="231"/>
      <c r="G73" s="231"/>
      <c r="H73" s="277" t="s">
        <v>303</v>
      </c>
      <c r="I73" s="163"/>
    </row>
    <row r="74" spans="1:9" s="21" customFormat="1" ht="17" customHeight="1" thickBot="1">
      <c r="A74" s="160">
        <v>2000</v>
      </c>
      <c r="B74" s="230" t="s">
        <v>304</v>
      </c>
      <c r="C74" s="230" t="str">
        <f t="shared" ref="C74:G76" si="7">"# " &amp; VALUE(RIGHT(B74,4)+1)</f>
        <v># 287</v>
      </c>
      <c r="D74" s="234" t="str">
        <f t="shared" si="7"/>
        <v># 288</v>
      </c>
      <c r="E74" s="234" t="str">
        <f t="shared" si="7"/>
        <v># 289</v>
      </c>
      <c r="F74" s="234" t="str">
        <f t="shared" si="7"/>
        <v># 290</v>
      </c>
      <c r="G74" s="234" t="str">
        <f t="shared" si="7"/>
        <v># 291</v>
      </c>
      <c r="H74" s="278" t="s">
        <v>88</v>
      </c>
      <c r="I74" s="142">
        <v>2000</v>
      </c>
    </row>
    <row r="75" spans="1:9" s="21" customFormat="1" ht="17" customHeight="1">
      <c r="A75" s="131"/>
      <c r="B75" s="257" t="s">
        <v>65</v>
      </c>
      <c r="C75" s="279" t="s">
        <v>23</v>
      </c>
      <c r="D75" s="257"/>
      <c r="E75" s="280" t="s">
        <v>226</v>
      </c>
      <c r="F75" s="239"/>
      <c r="G75" s="457"/>
      <c r="H75" s="280" t="s">
        <v>226</v>
      </c>
      <c r="I75" s="133"/>
    </row>
    <row r="76" spans="1:9" ht="17" customHeight="1">
      <c r="A76" s="125">
        <v>30</v>
      </c>
      <c r="B76" s="230" t="s">
        <v>305</v>
      </c>
      <c r="C76" s="234" t="str">
        <f t="shared" si="7"/>
        <v># 2406</v>
      </c>
      <c r="D76" s="234" t="str">
        <f t="shared" si="7"/>
        <v># 2407</v>
      </c>
      <c r="E76" s="234" t="str">
        <f t="shared" si="7"/>
        <v># 2408</v>
      </c>
      <c r="F76" s="234" t="str">
        <f t="shared" si="7"/>
        <v># 2409</v>
      </c>
      <c r="G76" s="291"/>
      <c r="H76" s="234" t="str">
        <f>"# " &amp; VALUE(RIGHT(F76,4)+1)</f>
        <v># 2410</v>
      </c>
      <c r="I76" s="36">
        <v>30</v>
      </c>
    </row>
    <row r="77" spans="1:9" ht="17" customHeight="1">
      <c r="A77" s="139"/>
      <c r="B77" s="257" t="s">
        <v>306</v>
      </c>
      <c r="C77" s="257"/>
      <c r="D77" s="239" t="s">
        <v>23</v>
      </c>
      <c r="E77" s="238"/>
      <c r="F77" s="238"/>
      <c r="G77" s="282"/>
      <c r="H77" s="281" t="s">
        <v>229</v>
      </c>
      <c r="I77" s="140"/>
    </row>
    <row r="78" spans="1:9" ht="17" customHeight="1" thickBot="1">
      <c r="A78" s="125"/>
      <c r="B78" s="237"/>
      <c r="C78" s="237"/>
      <c r="D78" s="230"/>
      <c r="E78" s="230"/>
      <c r="F78" s="230"/>
      <c r="G78" s="282"/>
      <c r="H78" s="283"/>
      <c r="I78" s="41"/>
    </row>
    <row r="79" spans="1:9" s="21" customFormat="1" ht="17" customHeight="1" thickBot="1">
      <c r="A79" s="165">
        <v>2100</v>
      </c>
      <c r="B79" s="230"/>
      <c r="C79" s="359"/>
      <c r="D79" s="230" t="s">
        <v>72</v>
      </c>
      <c r="E79" s="230"/>
      <c r="F79" s="230"/>
      <c r="G79" s="291"/>
      <c r="H79" s="285"/>
      <c r="I79" s="142">
        <v>2100</v>
      </c>
    </row>
    <row r="80" spans="1:9" s="21" customFormat="1" ht="17" customHeight="1">
      <c r="A80" s="131"/>
      <c r="B80" s="230" t="s">
        <v>181</v>
      </c>
      <c r="C80" s="230" t="str">
        <f>"# " &amp; VALUE(RIGHT(B80,2)+1)</f>
        <v># 2</v>
      </c>
      <c r="D80" s="230" t="str">
        <f>"# " &amp; VALUE(RIGHT(C80,2)+1)</f>
        <v># 3</v>
      </c>
      <c r="E80" s="230" t="str">
        <f>"# " &amp; VALUE(RIGHT(D80,2)+1)</f>
        <v># 4</v>
      </c>
      <c r="F80" s="230" t="str">
        <f>"# " &amp; VALUE(RIGHT(E80,2)+1)</f>
        <v># 5</v>
      </c>
      <c r="G80" s="287" t="s">
        <v>307</v>
      </c>
      <c r="H80" s="458" t="s">
        <v>308</v>
      </c>
      <c r="I80" s="133"/>
    </row>
    <row r="81" spans="1:9" s="21" customFormat="1" ht="17" customHeight="1">
      <c r="A81" s="167"/>
      <c r="B81" s="241"/>
      <c r="C81" s="230"/>
      <c r="D81" s="259"/>
      <c r="E81" s="230"/>
      <c r="F81" s="230"/>
      <c r="G81" s="459" t="s">
        <v>309</v>
      </c>
      <c r="H81" s="288" t="s">
        <v>310</v>
      </c>
      <c r="I81" s="130"/>
    </row>
    <row r="82" spans="1:9" ht="17" customHeight="1">
      <c r="A82" s="134">
        <v>30</v>
      </c>
      <c r="B82" s="245"/>
      <c r="C82" s="234"/>
      <c r="D82" s="234"/>
      <c r="E82" s="234"/>
      <c r="F82" s="234"/>
      <c r="G82" s="459"/>
      <c r="H82" s="290"/>
      <c r="I82" s="36">
        <v>30</v>
      </c>
    </row>
    <row r="83" spans="1:9" ht="17" customHeight="1">
      <c r="A83" s="125"/>
      <c r="B83" s="257" t="s">
        <v>311</v>
      </c>
      <c r="C83" s="257"/>
      <c r="D83" s="239" t="s">
        <v>23</v>
      </c>
      <c r="E83" s="238"/>
      <c r="F83" s="238"/>
      <c r="G83" s="282"/>
      <c r="H83" s="232"/>
      <c r="I83" s="41"/>
    </row>
    <row r="84" spans="1:9" ht="17" customHeight="1">
      <c r="A84" s="125"/>
      <c r="B84" s="237"/>
      <c r="C84" s="237"/>
      <c r="D84" s="230"/>
      <c r="E84" s="230"/>
      <c r="F84" s="230"/>
      <c r="G84" s="341"/>
      <c r="H84" s="292"/>
      <c r="I84" s="41"/>
    </row>
    <row r="85" spans="1:9" s="21" customFormat="1" ht="17" customHeight="1" thickBot="1">
      <c r="A85" s="127">
        <v>2200</v>
      </c>
      <c r="B85" s="230"/>
      <c r="C85" s="359"/>
      <c r="D85" s="293" t="s">
        <v>312</v>
      </c>
      <c r="E85" s="230"/>
      <c r="F85" s="230"/>
      <c r="G85" s="460"/>
      <c r="H85" s="294"/>
      <c r="I85" s="142">
        <v>2200</v>
      </c>
    </row>
    <row r="86" spans="1:9" s="21" customFormat="1" ht="17" customHeight="1">
      <c r="A86" s="167"/>
      <c r="B86" s="230" t="s">
        <v>181</v>
      </c>
      <c r="C86" s="230" t="str">
        <f>"# " &amp; VALUE(RIGHT(B86,2)+1)</f>
        <v># 2</v>
      </c>
      <c r="D86" s="230" t="str">
        <f>"# " &amp; VALUE(RIGHT(C86,2)+1)</f>
        <v># 3</v>
      </c>
      <c r="E86" s="230" t="str">
        <f>"# " &amp; VALUE(RIGHT(D86,2)+1)</f>
        <v># 4</v>
      </c>
      <c r="F86" s="230" t="str">
        <f>"# " &amp; VALUE(RIGHT(E86,2)+1)</f>
        <v># 5</v>
      </c>
      <c r="G86" s="295" t="s">
        <v>123</v>
      </c>
      <c r="H86" s="296" t="s">
        <v>166</v>
      </c>
      <c r="I86" s="133"/>
    </row>
    <row r="87" spans="1:9" s="21" customFormat="1" ht="17" customHeight="1">
      <c r="A87" s="167"/>
      <c r="B87" s="241"/>
      <c r="C87" s="230"/>
      <c r="D87" s="259"/>
      <c r="E87" s="230"/>
      <c r="F87" s="230"/>
      <c r="G87" s="289" t="s">
        <v>313</v>
      </c>
      <c r="H87" s="297" t="s">
        <v>314</v>
      </c>
      <c r="I87" s="130"/>
    </row>
    <row r="88" spans="1:9" ht="17" customHeight="1">
      <c r="A88" s="134">
        <v>30</v>
      </c>
      <c r="B88" s="245"/>
      <c r="C88" s="234"/>
      <c r="D88" s="234"/>
      <c r="E88" s="234"/>
      <c r="F88" s="298">
        <v>2230</v>
      </c>
      <c r="G88" s="461" t="s">
        <v>82</v>
      </c>
      <c r="H88" s="300" t="s">
        <v>117</v>
      </c>
      <c r="I88" s="36">
        <v>30</v>
      </c>
    </row>
    <row r="89" spans="1:9" ht="17" customHeight="1">
      <c r="A89" s="139"/>
      <c r="B89" s="237" t="s">
        <v>237</v>
      </c>
      <c r="C89" s="231"/>
      <c r="D89" s="231"/>
      <c r="E89" s="231"/>
      <c r="F89" s="231"/>
      <c r="G89" s="295" t="s">
        <v>113</v>
      </c>
      <c r="H89" s="462" t="s">
        <v>67</v>
      </c>
      <c r="I89" s="41"/>
    </row>
    <row r="90" spans="1:9" ht="17" customHeight="1">
      <c r="A90" s="125"/>
      <c r="B90" s="302"/>
      <c r="C90" s="242"/>
      <c r="D90" s="242" t="s">
        <v>315</v>
      </c>
      <c r="E90" s="302"/>
      <c r="F90" s="302"/>
      <c r="G90" s="303" t="s">
        <v>316</v>
      </c>
      <c r="H90" s="230"/>
      <c r="I90" s="41"/>
    </row>
    <row r="91" spans="1:9" ht="17" customHeight="1">
      <c r="A91" s="125"/>
      <c r="B91" s="230" t="s">
        <v>181</v>
      </c>
      <c r="C91" s="230" t="str">
        <f>"# " &amp; VALUE(RIGHT(B91,2)+1)</f>
        <v># 2</v>
      </c>
      <c r="D91" s="230" t="str">
        <f>"# " &amp; VALUE(RIGHT(C91,2)+1)</f>
        <v># 3</v>
      </c>
      <c r="E91" s="230" t="str">
        <f>"# " &amp; VALUE(RIGHT(D91,2)+1)</f>
        <v># 4</v>
      </c>
      <c r="F91" s="230" t="str">
        <f>"# " &amp; VALUE(RIGHT(E91,2)+1)</f>
        <v># 5</v>
      </c>
      <c r="G91" s="305" t="s">
        <v>112</v>
      </c>
      <c r="H91" s="230"/>
      <c r="I91" s="41"/>
    </row>
    <row r="92" spans="1:9" ht="17" customHeight="1" thickBot="1">
      <c r="A92" s="127">
        <v>2300</v>
      </c>
      <c r="B92" s="234"/>
      <c r="C92" s="234"/>
      <c r="D92" s="306"/>
      <c r="E92" s="306"/>
      <c r="F92" s="306">
        <v>2305</v>
      </c>
      <c r="G92" s="307"/>
      <c r="H92" s="230" t="s">
        <v>317</v>
      </c>
      <c r="I92" s="142">
        <v>2300</v>
      </c>
    </row>
    <row r="93" spans="1:9" s="21" customFormat="1" ht="17" customHeight="1">
      <c r="A93" s="171"/>
      <c r="B93" s="236" t="s">
        <v>58</v>
      </c>
      <c r="C93" s="359"/>
      <c r="D93" s="230"/>
      <c r="E93" s="308"/>
      <c r="F93" s="256">
        <v>800632426</v>
      </c>
      <c r="G93" s="309" t="s">
        <v>74</v>
      </c>
      <c r="H93" s="230" t="s">
        <v>68</v>
      </c>
      <c r="I93" s="133"/>
    </row>
    <row r="94" spans="1:9" s="21" customFormat="1" ht="17" customHeight="1">
      <c r="A94" s="171"/>
      <c r="B94" s="241"/>
      <c r="C94" s="242" t="s">
        <v>196</v>
      </c>
      <c r="D94" s="310"/>
      <c r="E94" s="311" t="s">
        <v>171</v>
      </c>
      <c r="F94" s="242" t="s">
        <v>196</v>
      </c>
      <c r="G94" s="248" t="s">
        <v>318</v>
      </c>
      <c r="H94" s="357"/>
      <c r="I94" s="130"/>
    </row>
    <row r="95" spans="1:9" s="21" customFormat="1" ht="17" customHeight="1" thickBot="1">
      <c r="A95" s="172">
        <v>2315</v>
      </c>
      <c r="B95" s="241" t="s">
        <v>319</v>
      </c>
      <c r="C95" s="230" t="str">
        <f>"# " &amp; VALUE(RIGHT(B95,4)+1)</f>
        <v># 3655</v>
      </c>
      <c r="D95" s="230" t="str">
        <f>"# " &amp; VALUE(RIGHT(C95,4)+1)</f>
        <v># 3656</v>
      </c>
      <c r="E95" s="313"/>
      <c r="F95" s="314" t="s">
        <v>320</v>
      </c>
      <c r="G95" s="249" t="s">
        <v>73</v>
      </c>
      <c r="H95" s="243"/>
      <c r="I95" s="173">
        <v>2315</v>
      </c>
    </row>
    <row r="96" spans="1:9" ht="17" customHeight="1" thickBot="1">
      <c r="A96" s="30">
        <v>30</v>
      </c>
      <c r="B96" s="317"/>
      <c r="C96" s="318"/>
      <c r="D96" s="318"/>
      <c r="E96" s="321" t="s">
        <v>172</v>
      </c>
      <c r="F96" s="318"/>
      <c r="G96" s="402" t="s">
        <v>34</v>
      </c>
      <c r="H96" s="403"/>
      <c r="I96" s="175">
        <v>30</v>
      </c>
    </row>
    <row r="97" spans="1:9" ht="17" customHeight="1">
      <c r="A97" s="37"/>
      <c r="B97" s="241"/>
      <c r="C97" s="220"/>
      <c r="D97" s="220" t="s">
        <v>34</v>
      </c>
      <c r="E97" s="119" t="s">
        <v>17</v>
      </c>
      <c r="F97" s="422"/>
      <c r="G97" s="247" t="s">
        <v>75</v>
      </c>
      <c r="H97" s="446" t="s">
        <v>20</v>
      </c>
      <c r="I97" s="41"/>
    </row>
    <row r="98" spans="1:9" ht="17" customHeight="1">
      <c r="A98" s="45"/>
      <c r="B98" s="241"/>
      <c r="C98" s="231"/>
      <c r="D98" s="231"/>
      <c r="E98" s="114" t="str">
        <f>E71</f>
        <v>他和她的喵店長 2 # 8</v>
      </c>
      <c r="F98" s="6"/>
      <c r="G98" s="324" t="s">
        <v>205</v>
      </c>
      <c r="H98" s="57" t="s">
        <v>321</v>
      </c>
      <c r="I98" s="41"/>
    </row>
    <row r="99" spans="1:9" ht="17" customHeight="1" thickBot="1">
      <c r="A99" s="45"/>
      <c r="B99" s="241"/>
      <c r="C99" s="231"/>
      <c r="D99" s="231"/>
      <c r="E99" s="105"/>
      <c r="F99" s="206">
        <v>2350</v>
      </c>
      <c r="G99" s="315" t="s">
        <v>76</v>
      </c>
      <c r="H99" s="61"/>
      <c r="I99" s="41"/>
    </row>
    <row r="100" spans="1:9" s="21" customFormat="1" ht="17" customHeight="1" thickBot="1">
      <c r="A100" s="11" t="s">
        <v>9</v>
      </c>
      <c r="B100" s="365"/>
      <c r="C100" s="320"/>
      <c r="D100" s="320" t="s">
        <v>59</v>
      </c>
      <c r="E100" s="448"/>
      <c r="F100" s="447"/>
      <c r="G100" s="249"/>
      <c r="H100" s="81"/>
      <c r="I100" s="44" t="s">
        <v>9</v>
      </c>
    </row>
    <row r="101" spans="1:9" ht="17" customHeight="1">
      <c r="A101" s="22"/>
      <c r="B101" s="178" t="s">
        <v>17</v>
      </c>
      <c r="C101" s="158" t="s">
        <v>17</v>
      </c>
      <c r="D101" s="158" t="s">
        <v>17</v>
      </c>
      <c r="E101" s="24" t="s">
        <v>17</v>
      </c>
      <c r="F101" s="49" t="s">
        <v>17</v>
      </c>
      <c r="G101" s="159" t="s">
        <v>35</v>
      </c>
      <c r="H101" s="446" t="s">
        <v>20</v>
      </c>
      <c r="I101" s="29"/>
    </row>
    <row r="102" spans="1:9" ht="17" customHeight="1">
      <c r="A102" s="45"/>
      <c r="B102" s="42" t="str">
        <f>$B$27</f>
        <v>新聞掏寶  # 220</v>
      </c>
      <c r="C102" s="105" t="str">
        <f>C61</f>
        <v>約埋班Friend去旅行 # 5</v>
      </c>
      <c r="D102" s="24" t="str">
        <f>D61</f>
        <v>這㇐站阿拉伯 Arabian Days &amp; Nights (20 EPI)</v>
      </c>
      <c r="E102" s="400" t="str">
        <f>E61</f>
        <v xml:space="preserve">關注關注組 Eyes On Concern Groups </v>
      </c>
      <c r="F102" s="449"/>
      <c r="G102" s="114" t="str">
        <f>G42</f>
        <v>周六聊Teen谷 # 42</v>
      </c>
      <c r="H102" s="166" t="str">
        <f>H71</f>
        <v>星期日檔案 # 34</v>
      </c>
      <c r="I102" s="41"/>
    </row>
    <row r="103" spans="1:9" ht="17" customHeight="1">
      <c r="A103" s="30">
        <v>30</v>
      </c>
      <c r="B103" s="179"/>
      <c r="C103" s="111"/>
      <c r="D103" s="105" t="str">
        <f>D62</f>
        <v># 18</v>
      </c>
      <c r="E103" s="105" t="str">
        <f>E62</f>
        <v># 35</v>
      </c>
      <c r="F103" s="61" t="str">
        <f>F62</f>
        <v># 36</v>
      </c>
      <c r="G103" s="111"/>
      <c r="H103" s="166"/>
      <c r="I103" s="36">
        <v>30</v>
      </c>
    </row>
    <row r="104" spans="1:9" ht="17" customHeight="1">
      <c r="A104" s="45"/>
      <c r="B104" s="38" t="s">
        <v>17</v>
      </c>
      <c r="C104" s="39"/>
      <c r="D104" s="122"/>
      <c r="E104" s="122"/>
      <c r="F104" s="89"/>
      <c r="G104" s="450" t="s">
        <v>322</v>
      </c>
      <c r="H104" s="451"/>
      <c r="I104" s="96"/>
    </row>
    <row r="105" spans="1:9" s="21" customFormat="1" ht="17" customHeight="1" thickBot="1">
      <c r="A105" s="11" t="s">
        <v>10</v>
      </c>
      <c r="B105" s="61"/>
      <c r="C105" s="206"/>
      <c r="D105" s="169" t="s">
        <v>312</v>
      </c>
      <c r="E105" s="61"/>
      <c r="F105" s="364"/>
      <c r="G105" s="32" t="s">
        <v>134</v>
      </c>
      <c r="H105" s="161" t="s">
        <v>295</v>
      </c>
      <c r="I105" s="108" t="s">
        <v>10</v>
      </c>
    </row>
    <row r="106" spans="1:9" ht="17" customHeight="1">
      <c r="A106" s="109"/>
      <c r="B106" s="61" t="s">
        <v>181</v>
      </c>
      <c r="C106" s="61" t="str">
        <f>"# " &amp; VALUE(RIGHT(B106,2)+1)</f>
        <v># 2</v>
      </c>
      <c r="D106" s="61" t="str">
        <f>"# " &amp; VALUE(RIGHT(C106,2)+1)</f>
        <v># 3</v>
      </c>
      <c r="E106" s="61" t="str">
        <f>"# " &amp; VALUE(RIGHT(D106,2)+1)</f>
        <v># 4</v>
      </c>
      <c r="F106" s="364" t="str">
        <f>"# " &amp; VALUE(RIGHT(E106,2)+1)</f>
        <v># 5</v>
      </c>
      <c r="G106" s="159" t="s">
        <v>35</v>
      </c>
      <c r="H106" s="434" t="s">
        <v>20</v>
      </c>
      <c r="I106" s="97"/>
    </row>
    <row r="107" spans="1:9" ht="17" customHeight="1">
      <c r="A107" s="182">
        <v>30</v>
      </c>
      <c r="B107" s="31"/>
      <c r="C107" s="43"/>
      <c r="D107" s="43"/>
      <c r="E107" s="43"/>
      <c r="F107" s="34"/>
      <c r="G107" s="114" t="s">
        <v>281</v>
      </c>
      <c r="H107" s="107" t="s">
        <v>294</v>
      </c>
      <c r="I107" s="98">
        <v>30</v>
      </c>
    </row>
    <row r="108" spans="1:9" ht="17" customHeight="1">
      <c r="A108" s="117"/>
      <c r="B108" s="38" t="s">
        <v>17</v>
      </c>
      <c r="C108" s="6"/>
      <c r="D108" s="61"/>
      <c r="E108" s="61"/>
      <c r="F108" s="61"/>
      <c r="G108" s="159" t="s">
        <v>35</v>
      </c>
      <c r="H108" s="183" t="s">
        <v>35</v>
      </c>
      <c r="I108" s="184"/>
    </row>
    <row r="109" spans="1:9" s="21" customFormat="1" ht="17" customHeight="1" thickBot="1">
      <c r="A109" s="11" t="s">
        <v>11</v>
      </c>
      <c r="B109" s="42"/>
      <c r="C109" s="206"/>
      <c r="D109" s="61" t="str">
        <f>$D$79</f>
        <v>TBC</v>
      </c>
      <c r="E109" s="61"/>
      <c r="F109" s="61"/>
      <c r="G109" s="444"/>
      <c r="H109" s="186"/>
      <c r="I109" s="44" t="s">
        <v>11</v>
      </c>
    </row>
    <row r="110" spans="1:9" ht="17" customHeight="1">
      <c r="A110" s="109"/>
      <c r="B110" s="42" t="str">
        <f>$B$80</f>
        <v># 1</v>
      </c>
      <c r="C110" s="61" t="str">
        <f>"# " &amp; VALUE(RIGHT(B110,2)+1)</f>
        <v># 2</v>
      </c>
      <c r="D110" s="61" t="str">
        <f>"# " &amp; VALUE(RIGHT(C110,2)+1)</f>
        <v># 3</v>
      </c>
      <c r="E110" s="61" t="str">
        <f>"# " &amp; VALUE(RIGHT(D110,2)+1)</f>
        <v># 4</v>
      </c>
      <c r="F110" s="61" t="str">
        <f>"# " &amp; VALUE(RIGHT(E110,2)+1)</f>
        <v># 5</v>
      </c>
      <c r="G110" s="445"/>
      <c r="H110" s="406" t="str">
        <f>H80</f>
        <v>中年好聲音3 #1</v>
      </c>
      <c r="I110" s="97"/>
    </row>
    <row r="111" spans="1:9" ht="17" customHeight="1">
      <c r="A111" s="113">
        <v>30</v>
      </c>
      <c r="B111" s="64"/>
      <c r="C111" s="43"/>
      <c r="D111" s="43"/>
      <c r="E111" s="43"/>
      <c r="F111" s="43"/>
      <c r="G111" s="170" t="s">
        <v>286</v>
      </c>
      <c r="H111" s="406"/>
      <c r="I111" s="98">
        <v>30</v>
      </c>
    </row>
    <row r="112" spans="1:9" ht="17" customHeight="1">
      <c r="A112" s="117"/>
      <c r="B112" s="152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444"/>
      <c r="H112" s="187"/>
      <c r="I112" s="184"/>
    </row>
    <row r="113" spans="1:9" s="21" customFormat="1" ht="17" customHeight="1" thickBot="1">
      <c r="A113" s="11" t="s">
        <v>12</v>
      </c>
      <c r="B113" s="61" t="str">
        <f>B76</f>
        <v># 2405</v>
      </c>
      <c r="C113" s="61" t="str">
        <f t="shared" ref="C113:F113" si="8">C76</f>
        <v># 2406</v>
      </c>
      <c r="D113" s="43" t="str">
        <f t="shared" si="8"/>
        <v># 2407</v>
      </c>
      <c r="E113" s="61" t="str">
        <f t="shared" si="8"/>
        <v># 2408</v>
      </c>
      <c r="F113" s="61" t="str">
        <f t="shared" si="8"/>
        <v># 2409</v>
      </c>
      <c r="G113" s="170"/>
      <c r="H113" s="189"/>
      <c r="I113" s="44" t="s">
        <v>12</v>
      </c>
    </row>
    <row r="114" spans="1:9" ht="17" customHeight="1">
      <c r="A114" s="109"/>
      <c r="B114" s="152" t="s">
        <v>17</v>
      </c>
      <c r="C114" s="122"/>
      <c r="D114" s="56" t="s">
        <v>223</v>
      </c>
      <c r="E114" s="39"/>
      <c r="F114" s="39"/>
      <c r="G114" s="452"/>
      <c r="H114" s="190" t="s">
        <v>243</v>
      </c>
      <c r="I114" s="97"/>
    </row>
    <row r="115" spans="1:9" ht="17" customHeight="1">
      <c r="A115" s="182">
        <v>30</v>
      </c>
      <c r="B115" s="43" t="str">
        <f>B74</f>
        <v># 286</v>
      </c>
      <c r="C115" s="43" t="str">
        <f t="shared" ref="C115:F115" si="9">C74</f>
        <v># 287</v>
      </c>
      <c r="D115" s="43" t="str">
        <f t="shared" si="9"/>
        <v># 288</v>
      </c>
      <c r="E115" s="43" t="str">
        <f t="shared" si="9"/>
        <v># 289</v>
      </c>
      <c r="F115" s="43" t="str">
        <f t="shared" si="9"/>
        <v># 290</v>
      </c>
      <c r="G115" s="453"/>
      <c r="H115" s="161" t="s">
        <v>323</v>
      </c>
      <c r="I115" s="98">
        <v>30</v>
      </c>
    </row>
    <row r="116" spans="1:9" ht="17" customHeight="1">
      <c r="A116" s="113"/>
      <c r="B116" s="191" t="s">
        <v>17</v>
      </c>
      <c r="C116" s="122" t="s">
        <v>17</v>
      </c>
      <c r="D116" s="119" t="s">
        <v>17</v>
      </c>
      <c r="E116" s="69" t="s">
        <v>17</v>
      </c>
      <c r="F116" s="69" t="s">
        <v>17</v>
      </c>
      <c r="G116" s="454" t="s">
        <v>223</v>
      </c>
      <c r="H116" s="164" t="s">
        <v>226</v>
      </c>
      <c r="I116" s="99"/>
    </row>
    <row r="117" spans="1:9" s="21" customFormat="1" ht="17" customHeight="1" thickBot="1">
      <c r="A117" s="11" t="s">
        <v>15</v>
      </c>
      <c r="B117" s="92" t="str">
        <f>B71</f>
        <v>玲玲友情報 # 29</v>
      </c>
      <c r="C117" s="61" t="str">
        <f>$C$71</f>
        <v>他和她的喵店長 2 # 7</v>
      </c>
      <c r="D117" s="32" t="str">
        <f>D71</f>
        <v>玲玲友情報 # 30</v>
      </c>
      <c r="E117" s="32" t="str">
        <f>$E$71</f>
        <v>他和她的喵店長 2 # 8</v>
      </c>
      <c r="F117" s="33" t="str">
        <f>F71</f>
        <v>最強生命線 # 368</v>
      </c>
      <c r="G117" s="32" t="str">
        <f>G74</f>
        <v># 291</v>
      </c>
      <c r="H117" s="455" t="str">
        <f>H76</f>
        <v># 2410</v>
      </c>
      <c r="I117" s="44" t="s">
        <v>15</v>
      </c>
    </row>
    <row r="118" spans="1:9" ht="17" customHeight="1">
      <c r="A118" s="109"/>
      <c r="B118" s="38" t="s">
        <v>17</v>
      </c>
      <c r="C118" s="39"/>
      <c r="D118" s="61"/>
      <c r="E118" s="61"/>
      <c r="F118" s="40"/>
      <c r="G118" s="159" t="s">
        <v>35</v>
      </c>
      <c r="H118" s="176" t="s">
        <v>20</v>
      </c>
      <c r="I118" s="97"/>
    </row>
    <row r="119" spans="1:9" ht="17" customHeight="1">
      <c r="A119" s="182">
        <v>30</v>
      </c>
      <c r="B119" s="194"/>
      <c r="C119" s="61"/>
      <c r="D119" s="61" t="str">
        <f>D64</f>
        <v>燕雲台 The Legend of Xiao Chuo (48 EPI)</v>
      </c>
      <c r="E119" s="61"/>
      <c r="F119" s="61"/>
      <c r="G119" s="170" t="s">
        <v>316</v>
      </c>
      <c r="H119" s="195" t="str">
        <f>H87</f>
        <v>無窮之路IV - 一帶一路 #4</v>
      </c>
      <c r="I119" s="98">
        <v>30</v>
      </c>
    </row>
    <row r="120" spans="1:9" ht="17" customHeight="1">
      <c r="A120" s="113"/>
      <c r="B120" s="42" t="str">
        <f>B65</f>
        <v># 1</v>
      </c>
      <c r="C120" s="61" t="str">
        <f>C65</f>
        <v># 2</v>
      </c>
      <c r="D120" s="61" t="str">
        <f>D65</f>
        <v># 3</v>
      </c>
      <c r="E120" s="61" t="str">
        <f>E65</f>
        <v># 4</v>
      </c>
      <c r="F120" s="61" t="str">
        <f>F65</f>
        <v># 5</v>
      </c>
      <c r="G120" s="159" t="s">
        <v>35</v>
      </c>
      <c r="H120" s="176" t="s">
        <v>20</v>
      </c>
      <c r="I120" s="184"/>
    </row>
    <row r="121" spans="1:9" s="21" customFormat="1" ht="17" customHeight="1" thickBot="1">
      <c r="A121" s="11" t="s">
        <v>13</v>
      </c>
      <c r="B121" s="64"/>
      <c r="C121" s="43"/>
      <c r="D121" s="43"/>
      <c r="E121" s="43"/>
      <c r="F121" s="43"/>
      <c r="G121" s="168" t="s">
        <v>313</v>
      </c>
      <c r="H121" s="363" t="str">
        <f>H92</f>
        <v>J Music #59</v>
      </c>
      <c r="I121" s="44" t="s">
        <v>13</v>
      </c>
    </row>
    <row r="122" spans="1:9" ht="17" customHeight="1">
      <c r="A122" s="45"/>
      <c r="B122" s="118" t="s">
        <v>17</v>
      </c>
      <c r="C122" s="50"/>
      <c r="D122" s="6"/>
      <c r="E122" s="6"/>
      <c r="F122" s="6"/>
      <c r="G122" s="159" t="s">
        <v>35</v>
      </c>
      <c r="H122" s="176" t="s">
        <v>20</v>
      </c>
      <c r="I122" s="41"/>
    </row>
    <row r="123" spans="1:9" ht="17" customHeight="1">
      <c r="A123" s="182" t="s">
        <v>2</v>
      </c>
      <c r="B123" s="196"/>
      <c r="C123" s="206"/>
      <c r="D123" s="61" t="str">
        <f>D39</f>
        <v>流行都市  Big City Shop 2024</v>
      </c>
      <c r="E123" s="6"/>
      <c r="F123" s="61"/>
      <c r="G123" s="114" t="str">
        <f>G71</f>
        <v>新聞透視 # 42</v>
      </c>
      <c r="H123" s="363" t="str">
        <f>H40</f>
        <v>開心無敵獎門人 # 14</v>
      </c>
      <c r="I123" s="98" t="s">
        <v>2</v>
      </c>
    </row>
    <row r="124" spans="1:9" ht="17" customHeight="1">
      <c r="A124" s="113"/>
      <c r="B124" s="61" t="str">
        <f>B40</f>
        <v># 210</v>
      </c>
      <c r="C124" s="61" t="str">
        <f>C40</f>
        <v># 211</v>
      </c>
      <c r="D124" s="61" t="str">
        <f>D40</f>
        <v># 212</v>
      </c>
      <c r="E124" s="61" t="str">
        <f>E40</f>
        <v># 213</v>
      </c>
      <c r="F124" s="61" t="str">
        <f>F40</f>
        <v># 214</v>
      </c>
      <c r="G124" s="159" t="s">
        <v>35</v>
      </c>
      <c r="H124" s="61"/>
      <c r="I124" s="99"/>
    </row>
    <row r="125" spans="1:9" ht="17" customHeight="1" thickBot="1">
      <c r="A125" s="197" t="s">
        <v>14</v>
      </c>
      <c r="B125" s="198"/>
      <c r="C125" s="199"/>
      <c r="D125" s="199"/>
      <c r="E125" s="199"/>
      <c r="F125" s="200"/>
      <c r="G125" s="201" t="str">
        <f>G42</f>
        <v>周六聊Teen谷 # 42</v>
      </c>
      <c r="H125" s="202"/>
      <c r="I125" s="44" t="s">
        <v>14</v>
      </c>
    </row>
    <row r="126" spans="1:9" ht="17" customHeight="1" thickTop="1">
      <c r="A126" s="203"/>
      <c r="B126" s="206"/>
      <c r="C126" s="6"/>
      <c r="D126" s="6"/>
      <c r="E126" s="6"/>
      <c r="F126" s="6"/>
      <c r="G126" s="6"/>
      <c r="H126" s="394">
        <f ca="1">TODAY()</f>
        <v>45572</v>
      </c>
      <c r="I126" s="395"/>
    </row>
    <row r="127" spans="1:9" ht="17" customHeight="1"/>
    <row r="128" spans="1:9" ht="17" customHeight="1"/>
    <row r="129" ht="17" customHeight="1"/>
  </sheetData>
  <mergeCells count="17">
    <mergeCell ref="G96:H96"/>
    <mergeCell ref="E102:F102"/>
    <mergeCell ref="G104:H104"/>
    <mergeCell ref="H110:H111"/>
    <mergeCell ref="H126:I126"/>
    <mergeCell ref="G27:H27"/>
    <mergeCell ref="C56:D56"/>
    <mergeCell ref="E61:F61"/>
    <mergeCell ref="B68:F68"/>
    <mergeCell ref="G68:H68"/>
    <mergeCell ref="G81:G82"/>
    <mergeCell ref="C1:G1"/>
    <mergeCell ref="H2:I2"/>
    <mergeCell ref="D6:E6"/>
    <mergeCell ref="B11:F11"/>
    <mergeCell ref="G11:H11"/>
    <mergeCell ref="G26:H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A4C7-4929-491B-B831-2D63D3C10295}">
  <dimension ref="A1:I129"/>
  <sheetViews>
    <sheetView zoomScale="70" zoomScaleNormal="70" workbookViewId="0">
      <pane ySplit="4" topLeftCell="A68" activePane="bottomLeft" state="frozen"/>
      <selection pane="bottomLeft" activeCell="G41" sqref="G41:G43"/>
    </sheetView>
  </sheetViews>
  <sheetFormatPr defaultColWidth="9.453125" defaultRowHeight="15.5"/>
  <cols>
    <col min="1" max="1" width="7.6328125" style="712" customWidth="1"/>
    <col min="2" max="8" width="32.6328125" style="528" customWidth="1"/>
    <col min="9" max="9" width="7.6328125" style="713" customWidth="1"/>
    <col min="10" max="16384" width="9.453125" style="528"/>
  </cols>
  <sheetData>
    <row r="1" spans="1:9" ht="36" customHeight="1">
      <c r="A1" s="526"/>
      <c r="B1" s="527"/>
      <c r="C1" s="411" t="s">
        <v>356</v>
      </c>
      <c r="D1" s="411"/>
      <c r="E1" s="411"/>
      <c r="F1" s="411"/>
      <c r="G1" s="411"/>
      <c r="H1" s="527"/>
      <c r="I1" s="527"/>
    </row>
    <row r="2" spans="1:9" ht="17" customHeight="1" thickBot="1">
      <c r="A2" s="529" t="s">
        <v>357</v>
      </c>
      <c r="B2" s="530"/>
      <c r="C2" s="530"/>
      <c r="D2" s="525" t="s">
        <v>18</v>
      </c>
      <c r="E2" s="525"/>
      <c r="F2" s="531"/>
      <c r="G2" s="531"/>
      <c r="H2" s="412" t="s">
        <v>358</v>
      </c>
      <c r="I2" s="412"/>
    </row>
    <row r="3" spans="1:9" ht="17" customHeight="1" thickTop="1">
      <c r="A3" s="532" t="s">
        <v>19</v>
      </c>
      <c r="B3" s="533" t="s">
        <v>24</v>
      </c>
      <c r="C3" s="533" t="s">
        <v>25</v>
      </c>
      <c r="D3" s="533" t="s">
        <v>26</v>
      </c>
      <c r="E3" s="533" t="s">
        <v>176</v>
      </c>
      <c r="F3" s="533" t="s">
        <v>28</v>
      </c>
      <c r="G3" s="533" t="s">
        <v>29</v>
      </c>
      <c r="H3" s="533" t="s">
        <v>30</v>
      </c>
      <c r="I3" s="534" t="s">
        <v>19</v>
      </c>
    </row>
    <row r="4" spans="1:9" ht="17" customHeight="1" thickBot="1">
      <c r="A4" s="535"/>
      <c r="B4" s="536">
        <v>45593</v>
      </c>
      <c r="C4" s="536">
        <f t="shared" ref="C4:H4" si="0">SUM(B4+1)</f>
        <v>45594</v>
      </c>
      <c r="D4" s="537">
        <f t="shared" si="0"/>
        <v>45595</v>
      </c>
      <c r="E4" s="537">
        <f t="shared" si="0"/>
        <v>45596</v>
      </c>
      <c r="F4" s="537">
        <f t="shared" si="0"/>
        <v>45597</v>
      </c>
      <c r="G4" s="537">
        <f t="shared" si="0"/>
        <v>45598</v>
      </c>
      <c r="H4" s="537">
        <f t="shared" si="0"/>
        <v>45599</v>
      </c>
      <c r="I4" s="538"/>
    </row>
    <row r="5" spans="1:9" s="545" customFormat="1" ht="17" customHeight="1" thickBot="1">
      <c r="A5" s="539" t="s">
        <v>14</v>
      </c>
      <c r="B5" s="540"/>
      <c r="C5" s="541"/>
      <c r="D5" s="542"/>
      <c r="E5" s="542"/>
      <c r="F5" s="542"/>
      <c r="G5" s="542"/>
      <c r="H5" s="543"/>
      <c r="I5" s="544" t="s">
        <v>14</v>
      </c>
    </row>
    <row r="6" spans="1:9" ht="17" customHeight="1">
      <c r="A6" s="546"/>
      <c r="B6" s="547" t="s">
        <v>17</v>
      </c>
      <c r="C6" s="548" t="s">
        <v>17</v>
      </c>
      <c r="D6" s="415" t="s">
        <v>269</v>
      </c>
      <c r="E6" s="416"/>
      <c r="F6" s="550" t="s">
        <v>84</v>
      </c>
      <c r="G6" s="551" t="s">
        <v>100</v>
      </c>
      <c r="H6" s="552" t="s">
        <v>17</v>
      </c>
      <c r="I6" s="553"/>
    </row>
    <row r="7" spans="1:9" ht="17" customHeight="1">
      <c r="A7" s="554">
        <v>30</v>
      </c>
      <c r="B7" s="555" t="str">
        <f>LEFT($H$64,5) &amp; " # " &amp; VALUE(RIGHT($H$64,2)-1)</f>
        <v>財經透視  # 43</v>
      </c>
      <c r="C7" s="556" t="str">
        <f>B27</f>
        <v>新聞掏寶  # 221</v>
      </c>
      <c r="D7" s="557" t="str">
        <f>C57</f>
        <v># 3</v>
      </c>
      <c r="E7" s="558" t="str">
        <f>"# " &amp; VALUE(RIGHT(D7,2)+1)</f>
        <v># 4</v>
      </c>
      <c r="F7" s="557" t="str">
        <f>E57</f>
        <v># 6</v>
      </c>
      <c r="G7" s="556" t="str">
        <f>F57</f>
        <v># 7</v>
      </c>
      <c r="H7" s="559" t="str">
        <f>D71</f>
        <v>玲玲友情報 # 32</v>
      </c>
      <c r="I7" s="560">
        <v>30</v>
      </c>
    </row>
    <row r="8" spans="1:9" ht="17" customHeight="1">
      <c r="A8" s="561"/>
      <c r="B8" s="562" t="s">
        <v>17</v>
      </c>
      <c r="C8" s="563"/>
      <c r="D8" s="563"/>
      <c r="E8" s="564" t="str">
        <f>$E$73</f>
        <v>東張西望  Scoop 2024</v>
      </c>
      <c r="F8" s="563"/>
      <c r="G8" s="563"/>
      <c r="H8" s="563"/>
      <c r="I8" s="565"/>
    </row>
    <row r="9" spans="1:9" s="545" customFormat="1" ht="17" customHeight="1" thickBot="1">
      <c r="A9" s="535" t="s">
        <v>0</v>
      </c>
      <c r="B9" s="566" t="s">
        <v>323</v>
      </c>
      <c r="C9" s="567" t="str">
        <f t="shared" ref="C9:H9" si="1">"# " &amp; VALUE(RIGHT(B9,4)+1)</f>
        <v># 293</v>
      </c>
      <c r="D9" s="567" t="str">
        <f t="shared" si="1"/>
        <v># 294</v>
      </c>
      <c r="E9" s="567" t="str">
        <f t="shared" si="1"/>
        <v># 295</v>
      </c>
      <c r="F9" s="567" t="str">
        <f t="shared" si="1"/>
        <v># 296</v>
      </c>
      <c r="G9" s="567" t="str">
        <f t="shared" si="1"/>
        <v># 297</v>
      </c>
      <c r="H9" s="567" t="str">
        <f t="shared" si="1"/>
        <v># 298</v>
      </c>
      <c r="I9" s="568" t="s">
        <v>0</v>
      </c>
    </row>
    <row r="10" spans="1:9" ht="17" customHeight="1">
      <c r="A10" s="569"/>
      <c r="B10" s="214"/>
      <c r="C10" s="215"/>
      <c r="D10" s="215"/>
      <c r="E10" s="215"/>
      <c r="F10" s="216"/>
      <c r="G10" s="214"/>
      <c r="H10" s="217"/>
      <c r="I10" s="553"/>
    </row>
    <row r="11" spans="1:9" ht="17" customHeight="1">
      <c r="A11" s="554">
        <v>30</v>
      </c>
      <c r="B11" s="413" t="s">
        <v>178</v>
      </c>
      <c r="C11" s="397"/>
      <c r="D11" s="397"/>
      <c r="E11" s="397"/>
      <c r="F11" s="398"/>
      <c r="G11" s="413" t="s">
        <v>31</v>
      </c>
      <c r="H11" s="414"/>
      <c r="I11" s="560">
        <v>30</v>
      </c>
    </row>
    <row r="12" spans="1:9" ht="17" customHeight="1">
      <c r="A12" s="570"/>
      <c r="B12" s="218"/>
      <c r="C12" s="359"/>
      <c r="D12" s="220"/>
      <c r="E12" s="359"/>
      <c r="F12" s="360"/>
      <c r="G12" s="218"/>
      <c r="H12" s="222"/>
      <c r="I12" s="565"/>
    </row>
    <row r="13" spans="1:9" s="545" customFormat="1" ht="17" customHeight="1" thickBot="1">
      <c r="A13" s="571" t="s">
        <v>1</v>
      </c>
      <c r="B13" s="223"/>
      <c r="C13" s="224"/>
      <c r="D13" s="225"/>
      <c r="E13" s="225"/>
      <c r="F13" s="226"/>
      <c r="G13" s="227"/>
      <c r="H13" s="228"/>
      <c r="I13" s="568" t="s">
        <v>1</v>
      </c>
    </row>
    <row r="14" spans="1:9" ht="17" customHeight="1">
      <c r="A14" s="572"/>
      <c r="B14" s="573">
        <v>800574522</v>
      </c>
      <c r="C14" s="573"/>
      <c r="D14" s="573"/>
      <c r="E14" s="574"/>
      <c r="F14" s="574"/>
      <c r="G14" s="574"/>
      <c r="H14" s="574"/>
      <c r="I14" s="615"/>
    </row>
    <row r="15" spans="1:9" ht="17" customHeight="1">
      <c r="A15" s="576" t="s">
        <v>2</v>
      </c>
      <c r="B15" s="577"/>
      <c r="C15" s="578"/>
      <c r="D15" s="579" t="s">
        <v>179</v>
      </c>
      <c r="E15" s="580"/>
      <c r="F15" s="580"/>
      <c r="G15" s="580"/>
      <c r="H15" s="580"/>
      <c r="I15" s="616" t="s">
        <v>2</v>
      </c>
    </row>
    <row r="16" spans="1:9" ht="17" customHeight="1">
      <c r="A16" s="583"/>
      <c r="B16" s="566" t="s">
        <v>215</v>
      </c>
      <c r="C16" s="584" t="str">
        <f t="shared" ref="C16:H16" si="2">"# " &amp; VALUE(RIGHT(B16,2)+1)</f>
        <v># 30</v>
      </c>
      <c r="D16" s="584" t="str">
        <f t="shared" si="2"/>
        <v># 31</v>
      </c>
      <c r="E16" s="584" t="str">
        <f t="shared" si="2"/>
        <v># 32</v>
      </c>
      <c r="F16" s="584" t="str">
        <f t="shared" si="2"/>
        <v># 33</v>
      </c>
      <c r="G16" s="584" t="str">
        <f t="shared" si="2"/>
        <v># 34</v>
      </c>
      <c r="H16" s="584" t="str">
        <f t="shared" si="2"/>
        <v># 35</v>
      </c>
      <c r="I16" s="696"/>
    </row>
    <row r="17" spans="1:9" s="545" customFormat="1" ht="17" customHeight="1" thickBot="1">
      <c r="A17" s="571" t="s">
        <v>3</v>
      </c>
      <c r="B17" s="586" t="s">
        <v>40</v>
      </c>
      <c r="C17" s="567"/>
      <c r="D17" s="587"/>
      <c r="E17" s="587"/>
      <c r="F17" s="587"/>
      <c r="G17" s="587"/>
      <c r="H17" s="587"/>
      <c r="I17" s="568" t="s">
        <v>16</v>
      </c>
    </row>
    <row r="18" spans="1:9" s="545" customFormat="1" ht="17" customHeight="1">
      <c r="A18" s="589"/>
      <c r="B18" s="590" t="s">
        <v>60</v>
      </c>
      <c r="C18" s="563"/>
      <c r="D18" s="591" t="s">
        <v>61</v>
      </c>
      <c r="E18" s="563"/>
      <c r="F18" s="530"/>
      <c r="G18" s="530"/>
      <c r="H18" s="423"/>
      <c r="I18" s="424"/>
    </row>
    <row r="19" spans="1:9" s="545" customFormat="1" ht="17" customHeight="1">
      <c r="A19" s="592"/>
      <c r="B19" s="567" t="s">
        <v>359</v>
      </c>
      <c r="C19" s="567" t="str">
        <f t="shared" ref="C19:H19" si="3">"# " &amp; VALUE(RIGHT(B19,3)+1)</f>
        <v># 223</v>
      </c>
      <c r="D19" s="567" t="str">
        <f t="shared" si="3"/>
        <v># 224</v>
      </c>
      <c r="E19" s="567" t="str">
        <f t="shared" si="3"/>
        <v># 225</v>
      </c>
      <c r="F19" s="567" t="str">
        <f t="shared" si="3"/>
        <v># 226</v>
      </c>
      <c r="G19" s="567" t="str">
        <f t="shared" si="3"/>
        <v># 227</v>
      </c>
      <c r="H19" s="567" t="str">
        <f t="shared" si="3"/>
        <v># 228</v>
      </c>
      <c r="I19" s="424" t="s">
        <v>69</v>
      </c>
    </row>
    <row r="20" spans="1:9" s="545" customFormat="1" ht="17" customHeight="1">
      <c r="A20" s="592"/>
      <c r="B20" s="562" t="s">
        <v>17</v>
      </c>
      <c r="C20" s="593"/>
      <c r="D20" s="593"/>
      <c r="E20" s="593" t="s">
        <v>121</v>
      </c>
      <c r="F20" s="593"/>
      <c r="G20" s="593"/>
      <c r="H20" s="590" t="s">
        <v>17</v>
      </c>
      <c r="I20" s="424"/>
    </row>
    <row r="21" spans="1:9" ht="17" customHeight="1">
      <c r="A21" s="594" t="s">
        <v>2</v>
      </c>
      <c r="B21" s="555" t="str">
        <f>"# " &amp; VALUE(RIGHT(B76,4)-1)</f>
        <v># 2410</v>
      </c>
      <c r="C21" s="567" t="str">
        <f t="shared" ref="C21:G21" si="4">B76</f>
        <v># 2411</v>
      </c>
      <c r="D21" s="567" t="str">
        <f t="shared" si="4"/>
        <v># 2412</v>
      </c>
      <c r="E21" s="567" t="str">
        <f t="shared" si="4"/>
        <v># 2413</v>
      </c>
      <c r="F21" s="567" t="str">
        <f t="shared" si="4"/>
        <v># 2414</v>
      </c>
      <c r="G21" s="567" t="str">
        <f t="shared" si="4"/>
        <v># 2415</v>
      </c>
      <c r="H21" s="595" t="s">
        <v>360</v>
      </c>
      <c r="I21" s="616" t="s">
        <v>2</v>
      </c>
    </row>
    <row r="22" spans="1:9" ht="17" customHeight="1">
      <c r="A22" s="596"/>
      <c r="B22" s="229" t="s">
        <v>62</v>
      </c>
      <c r="C22" s="230"/>
      <c r="D22" s="230"/>
      <c r="E22" s="230" t="s">
        <v>63</v>
      </c>
      <c r="F22" s="230"/>
      <c r="G22" s="231"/>
      <c r="H22" s="231"/>
      <c r="I22" s="617"/>
    </row>
    <row r="23" spans="1:9" s="545" customFormat="1" ht="17" customHeight="1" thickBot="1">
      <c r="A23" s="599" t="s">
        <v>4</v>
      </c>
      <c r="B23" s="233" t="s">
        <v>361</v>
      </c>
      <c r="C23" s="230" t="str">
        <f t="shared" ref="C23:H23" si="5">"# " &amp; VALUE(RIGHT(B23,4)+1)</f>
        <v># 1141</v>
      </c>
      <c r="D23" s="234" t="str">
        <f t="shared" si="5"/>
        <v># 1142</v>
      </c>
      <c r="E23" s="234" t="str">
        <f t="shared" si="5"/>
        <v># 1143</v>
      </c>
      <c r="F23" s="230" t="str">
        <f t="shared" si="5"/>
        <v># 1144</v>
      </c>
      <c r="G23" s="230" t="str">
        <f t="shared" si="5"/>
        <v># 1145</v>
      </c>
      <c r="H23" s="234" t="str">
        <f t="shared" si="5"/>
        <v># 1146</v>
      </c>
      <c r="I23" s="568" t="s">
        <v>4</v>
      </c>
    </row>
    <row r="24" spans="1:9" ht="17" customHeight="1">
      <c r="A24" s="601"/>
      <c r="B24" s="638" t="s">
        <v>17</v>
      </c>
      <c r="C24" s="638"/>
      <c r="D24" s="602" t="str">
        <f>D90</f>
        <v>呃錢 Scam Alert! (10 EPI)</v>
      </c>
      <c r="E24" s="563"/>
      <c r="F24" s="563"/>
      <c r="G24" s="635">
        <v>800395976</v>
      </c>
      <c r="H24" s="667">
        <v>800402770</v>
      </c>
      <c r="I24" s="603"/>
    </row>
    <row r="25" spans="1:9" ht="17" customHeight="1">
      <c r="A25" s="604" t="s">
        <v>2</v>
      </c>
      <c r="B25" s="555" t="s">
        <v>201</v>
      </c>
      <c r="C25" s="567" t="str">
        <f>B91</f>
        <v># 6</v>
      </c>
      <c r="D25" s="567" t="str">
        <f>"# " &amp; VALUE(RIGHT(C25,2)+1)</f>
        <v># 7</v>
      </c>
      <c r="E25" s="567" t="str">
        <f>"# " &amp; VALUE(RIGHT(D25,2)+1)</f>
        <v># 8</v>
      </c>
      <c r="F25" s="567" t="str">
        <f>"# " &amp; VALUE(RIGHT(E25,2)+1)</f>
        <v># 9</v>
      </c>
      <c r="G25" s="622"/>
      <c r="H25" s="605"/>
      <c r="I25" s="582" t="s">
        <v>2</v>
      </c>
    </row>
    <row r="26" spans="1:9" ht="17" customHeight="1">
      <c r="A26" s="606"/>
      <c r="B26" s="607" t="s">
        <v>17</v>
      </c>
      <c r="C26" s="574" t="s">
        <v>17</v>
      </c>
      <c r="D26" s="597" t="s">
        <v>17</v>
      </c>
      <c r="E26" s="597" t="s">
        <v>17</v>
      </c>
      <c r="F26" s="597" t="s">
        <v>17</v>
      </c>
      <c r="G26" s="623" t="s">
        <v>86</v>
      </c>
      <c r="H26" s="715" t="s">
        <v>362</v>
      </c>
      <c r="I26" s="598"/>
    </row>
    <row r="27" spans="1:9" ht="17" customHeight="1" thickBot="1">
      <c r="A27" s="608"/>
      <c r="B27" s="609" t="str">
        <f>LEFT($H$36,5) &amp; " # " &amp; VALUE(RIGHT($H$36,3)-1)</f>
        <v>新聞掏寶  # 221</v>
      </c>
      <c r="C27" s="549" t="str">
        <f>B71</f>
        <v>玲玲友情報 # 31</v>
      </c>
      <c r="D27" s="585" t="str">
        <f>C71</f>
        <v>他和她的喵店長 2 # 9</v>
      </c>
      <c r="E27" s="585" t="str">
        <f>D71</f>
        <v>玲玲友情報 # 32</v>
      </c>
      <c r="F27" s="585" t="str">
        <f>E71</f>
        <v>他和她的喵店長 2 # 10</v>
      </c>
      <c r="G27" s="524" t="s">
        <v>275</v>
      </c>
      <c r="H27" s="716" t="s">
        <v>363</v>
      </c>
      <c r="I27" s="598"/>
    </row>
    <row r="28" spans="1:9" s="545" customFormat="1" ht="17" customHeight="1" thickBot="1">
      <c r="A28" s="599" t="s">
        <v>5</v>
      </c>
      <c r="B28" s="610"/>
      <c r="C28" s="609"/>
      <c r="D28" s="557"/>
      <c r="E28" s="557"/>
      <c r="F28" s="557"/>
      <c r="G28" s="622" t="s">
        <v>364</v>
      </c>
      <c r="H28" s="581" t="s">
        <v>365</v>
      </c>
      <c r="I28" s="544" t="s">
        <v>5</v>
      </c>
    </row>
    <row r="29" spans="1:9" ht="17" customHeight="1">
      <c r="A29" s="611"/>
      <c r="B29" s="574" t="s">
        <v>17</v>
      </c>
      <c r="C29" s="564"/>
      <c r="D29" s="564"/>
      <c r="E29" s="564"/>
      <c r="F29" s="612"/>
      <c r="G29" s="627"/>
      <c r="H29" s="614"/>
      <c r="I29" s="615"/>
    </row>
    <row r="30" spans="1:9" ht="17" customHeight="1">
      <c r="A30" s="604" t="s">
        <v>2</v>
      </c>
      <c r="B30" s="585"/>
      <c r="C30" s="584"/>
      <c r="D30" s="584" t="str">
        <f>D79</f>
        <v>TBC</v>
      </c>
      <c r="E30" s="584"/>
      <c r="F30" s="609"/>
      <c r="G30" s="622"/>
      <c r="H30" s="581"/>
      <c r="I30" s="616" t="s">
        <v>2</v>
      </c>
    </row>
    <row r="31" spans="1:9" ht="17" customHeight="1">
      <c r="A31" s="596"/>
      <c r="B31" s="585" t="str">
        <f>"# " &amp; VALUE(RIGHT(B80,2)-1)</f>
        <v># 5</v>
      </c>
      <c r="C31" s="584" t="str">
        <f>"# " &amp; VALUE(RIGHT(C80,2)-1)</f>
        <v># 6</v>
      </c>
      <c r="D31" s="584" t="str">
        <f>"# " &amp; VALUE(RIGHT(D80,2)-1)</f>
        <v># 7</v>
      </c>
      <c r="E31" s="584" t="str">
        <f>"# " &amp; VALUE(RIGHT(E80,2)-1)</f>
        <v># 8</v>
      </c>
      <c r="F31" s="609" t="str">
        <f>E80</f>
        <v># 9</v>
      </c>
      <c r="G31" s="622"/>
      <c r="H31" s="581"/>
      <c r="I31" s="617"/>
    </row>
    <row r="32" spans="1:9" s="545" customFormat="1" ht="17" customHeight="1" thickBot="1">
      <c r="A32" s="599" t="s">
        <v>6</v>
      </c>
      <c r="B32" s="557"/>
      <c r="C32" s="567"/>
      <c r="D32" s="567"/>
      <c r="E32" s="567"/>
      <c r="F32" s="558"/>
      <c r="G32" s="521" t="s">
        <v>40</v>
      </c>
      <c r="H32" s="588"/>
      <c r="I32" s="568" t="s">
        <v>6</v>
      </c>
    </row>
    <row r="33" spans="1:9" ht="17" customHeight="1">
      <c r="A33" s="611"/>
      <c r="B33" s="574" t="s">
        <v>17</v>
      </c>
      <c r="C33" s="530"/>
      <c r="D33" s="530"/>
      <c r="E33" s="584" t="str">
        <f>$E$73</f>
        <v>東張西望  Scoop 2024</v>
      </c>
      <c r="F33" s="530"/>
      <c r="G33" s="563"/>
      <c r="H33" s="563"/>
      <c r="I33" s="617"/>
    </row>
    <row r="34" spans="1:9" ht="17" customHeight="1">
      <c r="A34" s="604" t="s">
        <v>2</v>
      </c>
      <c r="B34" s="567" t="str">
        <f t="shared" ref="B34:H34" si="6">B9</f>
        <v># 292</v>
      </c>
      <c r="C34" s="567" t="str">
        <f t="shared" si="6"/>
        <v># 293</v>
      </c>
      <c r="D34" s="567" t="str">
        <f t="shared" si="6"/>
        <v># 294</v>
      </c>
      <c r="E34" s="567" t="str">
        <f t="shared" si="6"/>
        <v># 295</v>
      </c>
      <c r="F34" s="567" t="str">
        <f t="shared" si="6"/>
        <v># 296</v>
      </c>
      <c r="G34" s="584" t="str">
        <f t="shared" si="6"/>
        <v># 297</v>
      </c>
      <c r="H34" s="567" t="str">
        <f t="shared" si="6"/>
        <v># 298</v>
      </c>
      <c r="I34" s="616" t="s">
        <v>2</v>
      </c>
    </row>
    <row r="35" spans="1:9" ht="17" customHeight="1">
      <c r="A35" s="596"/>
      <c r="B35" s="607" t="s">
        <v>17</v>
      </c>
      <c r="C35" s="574" t="s">
        <v>17</v>
      </c>
      <c r="D35" s="548" t="s">
        <v>17</v>
      </c>
      <c r="E35" s="597" t="s">
        <v>17</v>
      </c>
      <c r="F35" s="597" t="s">
        <v>17</v>
      </c>
      <c r="G35" s="618" t="s">
        <v>20</v>
      </c>
      <c r="H35" s="619" t="s">
        <v>45</v>
      </c>
      <c r="I35" s="620"/>
    </row>
    <row r="36" spans="1:9" ht="17" customHeight="1">
      <c r="A36" s="596"/>
      <c r="B36" s="621" t="str">
        <f>E61</f>
        <v xml:space="preserve">關注關注組 Eyes On Concern Groups </v>
      </c>
      <c r="C36" s="584" t="str">
        <f>B61</f>
        <v>藝遊巷弄 Art Lane (7 EPI)</v>
      </c>
      <c r="D36" s="622" t="str">
        <f>C61</f>
        <v>約埋班Friend去旅行 # 6</v>
      </c>
      <c r="E36" s="613" t="str">
        <f>D61</f>
        <v>這㇐站阿拉伯 Arabian Days &amp; Nights (20 EPI)</v>
      </c>
      <c r="F36" s="613" t="str">
        <f>E61</f>
        <v xml:space="preserve">關注關注組 Eyes On Concern Groups </v>
      </c>
      <c r="G36" s="623" t="s">
        <v>366</v>
      </c>
      <c r="H36" s="624" t="s">
        <v>367</v>
      </c>
      <c r="I36" s="620"/>
    </row>
    <row r="37" spans="1:9" s="545" customFormat="1" ht="17" customHeight="1" thickBot="1">
      <c r="A37" s="599" t="s">
        <v>7</v>
      </c>
      <c r="B37" s="558" t="str">
        <f>"# " &amp; VALUE(RIGHT(E62,2)-1)</f>
        <v># 36</v>
      </c>
      <c r="C37" s="567" t="str">
        <f>B62</f>
        <v># 6</v>
      </c>
      <c r="D37" s="556"/>
      <c r="E37" s="557" t="str">
        <f>D62</f>
        <v># 19</v>
      </c>
      <c r="F37" s="557" t="str">
        <f>E62</f>
        <v># 37</v>
      </c>
      <c r="G37" s="556"/>
      <c r="H37" s="600" t="s">
        <v>46</v>
      </c>
      <c r="I37" s="625" t="s">
        <v>7</v>
      </c>
    </row>
    <row r="38" spans="1:9" ht="17" customHeight="1">
      <c r="A38" s="626"/>
      <c r="B38" s="236" t="s">
        <v>43</v>
      </c>
      <c r="C38" s="237"/>
      <c r="D38" s="238"/>
      <c r="E38" s="239"/>
      <c r="F38" s="240"/>
      <c r="G38" s="627" t="s">
        <v>90</v>
      </c>
      <c r="H38" s="628" t="s">
        <v>55</v>
      </c>
      <c r="I38" s="575"/>
    </row>
    <row r="39" spans="1:9" ht="17" customHeight="1">
      <c r="A39" s="629"/>
      <c r="B39" s="241"/>
      <c r="C39" s="230"/>
      <c r="D39" s="242" t="s">
        <v>190</v>
      </c>
      <c r="E39" s="230"/>
      <c r="F39" s="243"/>
      <c r="G39" s="630" t="s">
        <v>368</v>
      </c>
      <c r="H39" s="631"/>
      <c r="I39" s="598"/>
    </row>
    <row r="40" spans="1:9" ht="17" customHeight="1">
      <c r="A40" s="576" t="s">
        <v>2</v>
      </c>
      <c r="B40" s="241" t="s">
        <v>271</v>
      </c>
      <c r="C40" s="230" t="str">
        <f>"# " &amp; VALUE(RIGHT(B40,3)+1)</f>
        <v># 216</v>
      </c>
      <c r="D40" s="230" t="str">
        <f>"# " &amp; VALUE(RIGHT(C40,3)+1)</f>
        <v># 217</v>
      </c>
      <c r="E40" s="230" t="str">
        <f>"# " &amp; VALUE(RIGHT(D40,3)+1)</f>
        <v># 218</v>
      </c>
      <c r="F40" s="230" t="str">
        <f>"# " &amp; VALUE(RIGHT(E40,3)+1)</f>
        <v># 219</v>
      </c>
      <c r="G40" s="556" t="s">
        <v>89</v>
      </c>
      <c r="H40" s="632" t="s">
        <v>369</v>
      </c>
      <c r="I40" s="582" t="s">
        <v>2</v>
      </c>
    </row>
    <row r="41" spans="1:9" ht="17" customHeight="1">
      <c r="A41" s="633"/>
      <c r="B41" s="244"/>
      <c r="C41" s="231"/>
      <c r="D41" s="231"/>
      <c r="E41" s="231"/>
      <c r="F41" s="231"/>
      <c r="G41" s="247" t="s">
        <v>44</v>
      </c>
      <c r="H41" s="631" t="s">
        <v>54</v>
      </c>
      <c r="I41" s="598"/>
    </row>
    <row r="42" spans="1:9" ht="17" customHeight="1" thickBot="1">
      <c r="A42" s="629"/>
      <c r="B42" s="244"/>
      <c r="C42" s="231"/>
      <c r="D42" s="231"/>
      <c r="E42" s="231"/>
      <c r="F42" s="231"/>
      <c r="G42" s="248" t="s">
        <v>370</v>
      </c>
      <c r="H42" s="631"/>
      <c r="I42" s="598"/>
    </row>
    <row r="43" spans="1:9" s="545" customFormat="1" ht="17" customHeight="1" thickBot="1">
      <c r="A43" s="636" t="s">
        <v>8</v>
      </c>
      <c r="B43" s="245"/>
      <c r="C43" s="230"/>
      <c r="D43" s="230"/>
      <c r="E43" s="234"/>
      <c r="F43" s="246">
        <v>1405</v>
      </c>
      <c r="G43" s="249" t="s">
        <v>22</v>
      </c>
      <c r="H43" s="637"/>
      <c r="I43" s="538" t="s">
        <v>8</v>
      </c>
    </row>
    <row r="44" spans="1:9" ht="17" customHeight="1">
      <c r="A44" s="611"/>
      <c r="B44" s="425" t="s">
        <v>17</v>
      </c>
      <c r="C44" s="564"/>
      <c r="D44" s="638"/>
      <c r="E44" s="638"/>
      <c r="F44" s="638"/>
      <c r="G44" s="635" t="s">
        <v>17</v>
      </c>
      <c r="H44" s="667" t="s">
        <v>17</v>
      </c>
      <c r="I44" s="615"/>
    </row>
    <row r="45" spans="1:9" ht="17" customHeight="1">
      <c r="A45" s="639" t="s">
        <v>2</v>
      </c>
      <c r="B45" s="426" t="s">
        <v>371</v>
      </c>
      <c r="C45" s="584"/>
      <c r="D45" s="640" t="str">
        <f>D85</f>
        <v>黑色月光 Darkside Of The Moon (25 EPI)</v>
      </c>
      <c r="E45" s="640"/>
      <c r="F45" s="640"/>
      <c r="G45" s="556" t="str">
        <f>C71</f>
        <v>他和她的喵店長 2 # 9</v>
      </c>
      <c r="H45" s="581" t="str">
        <f>$E$71</f>
        <v>他和她的喵店長 2 # 10</v>
      </c>
      <c r="I45" s="616" t="s">
        <v>2</v>
      </c>
    </row>
    <row r="46" spans="1:9" ht="17" customHeight="1">
      <c r="A46" s="641"/>
      <c r="B46" s="427" t="s">
        <v>201</v>
      </c>
      <c r="C46" s="584" t="str">
        <f>"# " &amp; VALUE(RIGHT(C86,2)-1)</f>
        <v># 1</v>
      </c>
      <c r="D46" s="584" t="str">
        <f>C86</f>
        <v># 2</v>
      </c>
      <c r="E46" s="584" t="str">
        <f>D86</f>
        <v># 3</v>
      </c>
      <c r="F46" s="584" t="str">
        <f>E86</f>
        <v># 4</v>
      </c>
      <c r="G46" s="635" t="s">
        <v>17</v>
      </c>
      <c r="H46" s="667" t="s">
        <v>17</v>
      </c>
      <c r="I46" s="565"/>
    </row>
    <row r="47" spans="1:9" ht="17" customHeight="1">
      <c r="A47" s="641"/>
      <c r="B47" s="427"/>
      <c r="G47" s="126"/>
      <c r="H47" s="429" t="str">
        <f>G87</f>
        <v>醫度講 #8</v>
      </c>
      <c r="I47" s="565"/>
    </row>
    <row r="48" spans="1:9" s="545" customFormat="1" ht="17" customHeight="1" thickBot="1">
      <c r="A48" s="642">
        <v>1500</v>
      </c>
      <c r="B48" s="520"/>
      <c r="C48" s="584"/>
      <c r="D48" s="567"/>
      <c r="E48" s="567"/>
      <c r="F48" s="643">
        <v>1505</v>
      </c>
      <c r="G48" s="630"/>
      <c r="H48" s="432"/>
      <c r="I48" s="644">
        <v>1500</v>
      </c>
    </row>
    <row r="49" spans="1:9" ht="17" customHeight="1">
      <c r="A49" s="645"/>
      <c r="B49" s="638" t="s">
        <v>17</v>
      </c>
      <c r="C49" s="638"/>
      <c r="D49" s="574" t="str">
        <f>D24</f>
        <v>呃錢 Scam Alert! (10 EPI)</v>
      </c>
      <c r="E49" s="638"/>
      <c r="F49" s="434"/>
      <c r="G49" s="661"/>
      <c r="H49" s="667" t="s">
        <v>17</v>
      </c>
      <c r="I49" s="646"/>
    </row>
    <row r="50" spans="1:9" ht="17" customHeight="1">
      <c r="A50" s="647">
        <v>30</v>
      </c>
      <c r="B50" s="555" t="str">
        <f>B25</f>
        <v># 5</v>
      </c>
      <c r="C50" s="567" t="str">
        <f>C25</f>
        <v># 6</v>
      </c>
      <c r="D50" s="567" t="str">
        <f>"# " &amp; VALUE(RIGHT(C50,2)+1)</f>
        <v># 7</v>
      </c>
      <c r="E50" s="567" t="str">
        <f>"# " &amp; VALUE(RIGHT(D50,2)+1)</f>
        <v># 8</v>
      </c>
      <c r="F50" s="567" t="str">
        <f>F25</f>
        <v># 9</v>
      </c>
      <c r="G50" s="630" t="s">
        <v>372</v>
      </c>
      <c r="H50" s="523" t="s">
        <v>373</v>
      </c>
      <c r="I50" s="616" t="s">
        <v>2</v>
      </c>
    </row>
    <row r="51" spans="1:9" ht="17" customHeight="1">
      <c r="A51" s="641"/>
      <c r="B51" s="562" t="s">
        <v>17</v>
      </c>
      <c r="C51" s="530"/>
      <c r="D51" s="648" t="s">
        <v>196</v>
      </c>
      <c r="E51" s="649"/>
      <c r="F51" s="597" t="s">
        <v>17</v>
      </c>
      <c r="G51" s="661"/>
      <c r="H51" s="667" t="s">
        <v>17</v>
      </c>
      <c r="I51" s="617"/>
    </row>
    <row r="52" spans="1:9" ht="17" customHeight="1">
      <c r="A52" s="641"/>
      <c r="B52" s="557" t="str">
        <f>"# " &amp; VALUE(RIGHT(B95,4)-1)</f>
        <v># 3657</v>
      </c>
      <c r="C52" s="584" t="str">
        <f>B95</f>
        <v># 3658</v>
      </c>
      <c r="D52" s="567" t="str">
        <f>C95</f>
        <v># 3659</v>
      </c>
      <c r="E52" s="567" t="str">
        <f>D95</f>
        <v># 3660</v>
      </c>
      <c r="F52" s="437" t="s">
        <v>374</v>
      </c>
      <c r="G52" s="685"/>
      <c r="H52" s="656"/>
      <c r="I52" s="617"/>
    </row>
    <row r="53" spans="1:9" ht="17" customHeight="1">
      <c r="A53" s="650"/>
      <c r="B53" s="562" t="s">
        <v>17</v>
      </c>
      <c r="C53" s="564"/>
      <c r="D53" s="564" t="str">
        <f>E22</f>
        <v>Hands Up   Hands Up 2024</v>
      </c>
      <c r="E53" s="564"/>
      <c r="F53" s="563"/>
      <c r="G53" s="438"/>
      <c r="H53" s="470"/>
      <c r="I53" s="651"/>
    </row>
    <row r="54" spans="1:9" s="545" customFormat="1" ht="17" customHeight="1" thickBot="1">
      <c r="A54" s="642">
        <v>1600</v>
      </c>
      <c r="B54" s="557" t="str">
        <f>B23</f>
        <v># 1140</v>
      </c>
      <c r="C54" s="567" t="str">
        <f>C23</f>
        <v># 1141</v>
      </c>
      <c r="D54" s="567" t="str">
        <f>"# " &amp; VALUE(RIGHT(C54,4)+1)</f>
        <v># 1142</v>
      </c>
      <c r="E54" s="584" t="str">
        <f>"# " &amp; VALUE(RIGHT(D54,4)+1)</f>
        <v># 1143</v>
      </c>
      <c r="F54" s="567" t="str">
        <f>"# " &amp; VALUE(RIGHT(E54,5)+1)</f>
        <v># 1144</v>
      </c>
      <c r="G54" s="469"/>
      <c r="H54" s="652"/>
      <c r="I54" s="653">
        <v>1600</v>
      </c>
    </row>
    <row r="55" spans="1:9" ht="17" customHeight="1">
      <c r="A55" s="601"/>
      <c r="B55" s="654" t="s">
        <v>199</v>
      </c>
      <c r="C55" s="597" t="s">
        <v>287</v>
      </c>
      <c r="D55" s="638"/>
      <c r="E55" s="590" t="s">
        <v>85</v>
      </c>
      <c r="F55" s="590" t="s">
        <v>99</v>
      </c>
      <c r="G55" s="618" t="s">
        <v>20</v>
      </c>
      <c r="H55" s="436" t="s">
        <v>375</v>
      </c>
      <c r="I55" s="553"/>
    </row>
    <row r="56" spans="1:9" ht="17" customHeight="1">
      <c r="A56" s="641"/>
      <c r="B56" s="655" t="s">
        <v>200</v>
      </c>
      <c r="C56" s="415" t="s">
        <v>269</v>
      </c>
      <c r="D56" s="416"/>
      <c r="E56" s="550" t="s">
        <v>84</v>
      </c>
      <c r="F56" s="550" t="s">
        <v>100</v>
      </c>
      <c r="G56" s="486" t="s">
        <v>314</v>
      </c>
      <c r="H56" s="652"/>
      <c r="I56" s="565"/>
    </row>
    <row r="57" spans="1:9" ht="17" customHeight="1">
      <c r="A57" s="647">
        <v>30</v>
      </c>
      <c r="B57" s="555" t="s">
        <v>130</v>
      </c>
      <c r="C57" s="557" t="s">
        <v>130</v>
      </c>
      <c r="D57" s="558" t="str">
        <f>"# " &amp; VALUE(RIGHT(C57,2)+1)</f>
        <v># 4</v>
      </c>
      <c r="E57" s="557" t="s">
        <v>376</v>
      </c>
      <c r="F57" s="557" t="str">
        <f>"# " &amp; VALUE(RIGHT(E57,2)+1)</f>
        <v># 7</v>
      </c>
      <c r="G57" s="556"/>
      <c r="H57" s="436"/>
      <c r="I57" s="560">
        <v>30</v>
      </c>
    </row>
    <row r="58" spans="1:9" ht="17" customHeight="1">
      <c r="A58" s="641"/>
      <c r="B58" s="657" t="s">
        <v>20</v>
      </c>
      <c r="C58" s="530" t="s">
        <v>289</v>
      </c>
      <c r="D58" s="602"/>
      <c r="E58" s="548" t="s">
        <v>17</v>
      </c>
      <c r="F58" s="597" t="s">
        <v>17</v>
      </c>
      <c r="G58" s="618" t="s">
        <v>20</v>
      </c>
      <c r="H58" s="656"/>
      <c r="I58" s="565"/>
    </row>
    <row r="59" spans="1:9" s="545" customFormat="1" ht="17" customHeight="1" thickBot="1">
      <c r="A59" s="642">
        <v>1700</v>
      </c>
      <c r="B59" s="658" t="s">
        <v>366</v>
      </c>
      <c r="C59" s="659" t="s">
        <v>130</v>
      </c>
      <c r="D59" s="567" t="str">
        <f>"# " &amp; VALUE(RIGHT(C59,2)+1)</f>
        <v># 4</v>
      </c>
      <c r="E59" s="660" t="str">
        <f>C71</f>
        <v>他和她的喵店長 2 # 9</v>
      </c>
      <c r="F59" s="557" t="str">
        <f>E71</f>
        <v>他和她的喵店長 2 # 10</v>
      </c>
      <c r="G59" s="558" t="s">
        <v>317</v>
      </c>
      <c r="H59" s="440"/>
      <c r="I59" s="653">
        <v>1700</v>
      </c>
    </row>
    <row r="60" spans="1:9" ht="17" customHeight="1">
      <c r="A60" s="546"/>
      <c r="B60" s="662" t="s">
        <v>98</v>
      </c>
      <c r="C60" s="627" t="s">
        <v>102</v>
      </c>
      <c r="D60" s="548" t="s">
        <v>48</v>
      </c>
      <c r="E60" s="548" t="s">
        <v>49</v>
      </c>
      <c r="F60" s="574"/>
      <c r="G60" s="618" t="s">
        <v>20</v>
      </c>
      <c r="H60" s="663" t="s">
        <v>20</v>
      </c>
      <c r="I60" s="553"/>
    </row>
    <row r="61" spans="1:9" ht="17" customHeight="1">
      <c r="A61" s="569"/>
      <c r="B61" s="664" t="s">
        <v>206</v>
      </c>
      <c r="C61" s="630" t="s">
        <v>377</v>
      </c>
      <c r="D61" s="665" t="s">
        <v>208</v>
      </c>
      <c r="E61" s="415" t="s">
        <v>209</v>
      </c>
      <c r="F61" s="441"/>
      <c r="G61" s="630" t="str">
        <f>G39</f>
        <v>思家大戰 # 48</v>
      </c>
      <c r="H61" s="624" t="str">
        <f>G90</f>
        <v>尋醉蘇格蘭 #4</v>
      </c>
      <c r="I61" s="565"/>
    </row>
    <row r="62" spans="1:9" ht="17" customHeight="1">
      <c r="A62" s="554">
        <v>30</v>
      </c>
      <c r="B62" s="555" t="s">
        <v>376</v>
      </c>
      <c r="C62" s="556" t="s">
        <v>101</v>
      </c>
      <c r="D62" s="556" t="s">
        <v>204</v>
      </c>
      <c r="E62" s="557" t="s">
        <v>378</v>
      </c>
      <c r="F62" s="567" t="str">
        <f>"# " &amp; VALUE(RIGHT(E62,2)+1)</f>
        <v># 38</v>
      </c>
      <c r="G62" s="666"/>
      <c r="H62" s="600"/>
      <c r="I62" s="560">
        <v>30</v>
      </c>
    </row>
    <row r="63" spans="1:9" ht="17" customHeight="1">
      <c r="A63" s="561"/>
      <c r="B63" s="590" t="s">
        <v>292</v>
      </c>
      <c r="C63" s="590"/>
      <c r="D63" s="638"/>
      <c r="E63" s="638"/>
      <c r="F63" s="638"/>
      <c r="G63" s="618" t="s">
        <v>20</v>
      </c>
      <c r="H63" s="667" t="s">
        <v>50</v>
      </c>
      <c r="I63" s="565"/>
    </row>
    <row r="64" spans="1:9" ht="17" customHeight="1">
      <c r="A64" s="569"/>
      <c r="B64" s="574"/>
      <c r="C64" s="574"/>
      <c r="D64" s="579" t="s">
        <v>293</v>
      </c>
      <c r="E64" s="580"/>
      <c r="F64" s="574"/>
      <c r="G64" s="661" t="str">
        <f>G42</f>
        <v>周六聊Teen谷 # 43</v>
      </c>
      <c r="H64" s="624" t="s">
        <v>379</v>
      </c>
      <c r="I64" s="565"/>
    </row>
    <row r="65" spans="1:9" s="545" customFormat="1" ht="17" customHeight="1" thickBot="1">
      <c r="A65" s="668">
        <v>1800</v>
      </c>
      <c r="B65" s="584" t="s">
        <v>376</v>
      </c>
      <c r="C65" s="584" t="str">
        <f>"# " &amp; VALUE(RIGHT(B65,2)+1)</f>
        <v># 7</v>
      </c>
      <c r="D65" s="584" t="str">
        <f>"# " &amp; VALUE(RIGHT(C65,2)+1)</f>
        <v># 8</v>
      </c>
      <c r="E65" s="584" t="str">
        <f>"# " &amp; VALUE(RIGHT(D65,2)+1)</f>
        <v># 9</v>
      </c>
      <c r="F65" s="584" t="str">
        <f>"# " &amp; VALUE(RIGHT(E65,2)+1)</f>
        <v># 10</v>
      </c>
      <c r="G65" s="556"/>
      <c r="H65" s="581" t="s">
        <v>39</v>
      </c>
      <c r="I65" s="653">
        <v>1800</v>
      </c>
    </row>
    <row r="66" spans="1:9" ht="17" customHeight="1">
      <c r="A66" s="569"/>
      <c r="B66" s="566"/>
      <c r="C66" s="584"/>
      <c r="D66" s="584"/>
      <c r="E66" s="584"/>
      <c r="F66" s="584"/>
      <c r="G66" s="590" t="s">
        <v>214</v>
      </c>
      <c r="H66" s="669"/>
      <c r="I66" s="565"/>
    </row>
    <row r="67" spans="1:9" ht="17" customHeight="1" thickBot="1">
      <c r="A67" s="554">
        <v>30</v>
      </c>
      <c r="B67" s="670"/>
      <c r="C67" s="671"/>
      <c r="D67" s="671"/>
      <c r="E67" s="671"/>
      <c r="F67" s="671"/>
      <c r="G67" s="672" t="s">
        <v>210</v>
      </c>
      <c r="H67" s="673" t="s">
        <v>380</v>
      </c>
      <c r="I67" s="560">
        <v>30</v>
      </c>
    </row>
    <row r="68" spans="1:9" ht="17" customHeight="1">
      <c r="A68" s="569"/>
      <c r="B68" s="396" t="s">
        <v>217</v>
      </c>
      <c r="C68" s="397"/>
      <c r="D68" s="397"/>
      <c r="E68" s="397"/>
      <c r="F68" s="398"/>
      <c r="G68" s="396" t="s">
        <v>218</v>
      </c>
      <c r="H68" s="399"/>
      <c r="I68" s="565"/>
    </row>
    <row r="69" spans="1:9" s="545" customFormat="1" ht="12.65" customHeight="1" thickBot="1">
      <c r="A69" s="668">
        <v>1900</v>
      </c>
      <c r="B69" s="268"/>
      <c r="C69" s="269"/>
      <c r="D69" s="269"/>
      <c r="E69" s="269"/>
      <c r="F69" s="226">
        <v>1905</v>
      </c>
      <c r="G69" s="268"/>
      <c r="H69" s="269"/>
      <c r="I69" s="653">
        <v>1900</v>
      </c>
    </row>
    <row r="70" spans="1:9" s="545" customFormat="1" ht="17" customHeight="1">
      <c r="A70" s="674"/>
      <c r="B70" s="270" t="s">
        <v>53</v>
      </c>
      <c r="C70" s="271" t="s">
        <v>105</v>
      </c>
      <c r="D70" s="270" t="s">
        <v>53</v>
      </c>
      <c r="E70" s="271" t="s">
        <v>105</v>
      </c>
      <c r="F70" s="272" t="s">
        <v>41</v>
      </c>
      <c r="G70" s="270" t="s">
        <v>51</v>
      </c>
      <c r="H70" s="273" t="s">
        <v>161</v>
      </c>
      <c r="I70" s="646"/>
    </row>
    <row r="71" spans="1:9" s="545" customFormat="1" ht="17" customHeight="1">
      <c r="A71" s="677"/>
      <c r="B71" s="248" t="s">
        <v>381</v>
      </c>
      <c r="C71" s="357" t="s">
        <v>382</v>
      </c>
      <c r="D71" s="248" t="s">
        <v>383</v>
      </c>
      <c r="E71" s="357" t="s">
        <v>384</v>
      </c>
      <c r="F71" s="260" t="s">
        <v>385</v>
      </c>
      <c r="G71" s="248" t="s">
        <v>386</v>
      </c>
      <c r="H71" s="261" t="s">
        <v>387</v>
      </c>
      <c r="I71" s="644"/>
    </row>
    <row r="72" spans="1:9" s="545" customFormat="1" ht="17" customHeight="1">
      <c r="A72" s="569">
        <v>30</v>
      </c>
      <c r="B72" s="249" t="s">
        <v>52</v>
      </c>
      <c r="C72" s="274" t="s">
        <v>104</v>
      </c>
      <c r="D72" s="249" t="s">
        <v>52</v>
      </c>
      <c r="E72" s="274" t="s">
        <v>104</v>
      </c>
      <c r="F72" s="249" t="s">
        <v>21</v>
      </c>
      <c r="G72" s="275" t="s">
        <v>38</v>
      </c>
      <c r="H72" s="276" t="s">
        <v>162</v>
      </c>
      <c r="I72" s="565">
        <v>30</v>
      </c>
    </row>
    <row r="73" spans="1:9" ht="17" customHeight="1">
      <c r="A73" s="679"/>
      <c r="B73" s="257" t="s">
        <v>42</v>
      </c>
      <c r="C73" s="231"/>
      <c r="D73" s="231"/>
      <c r="E73" s="242" t="s">
        <v>223</v>
      </c>
      <c r="F73" s="231"/>
      <c r="G73" s="231"/>
      <c r="H73" s="277" t="s">
        <v>388</v>
      </c>
      <c r="I73" s="680"/>
    </row>
    <row r="74" spans="1:9" s="545" customFormat="1" ht="17" customHeight="1" thickBot="1">
      <c r="A74" s="677">
        <v>2000</v>
      </c>
      <c r="B74" s="230" t="s">
        <v>389</v>
      </c>
      <c r="C74" s="230" t="str">
        <f t="shared" ref="C74:G76" si="7">"# " &amp; VALUE(RIGHT(B74,4)+1)</f>
        <v># 294</v>
      </c>
      <c r="D74" s="234" t="str">
        <f t="shared" si="7"/>
        <v># 295</v>
      </c>
      <c r="E74" s="234" t="str">
        <f t="shared" si="7"/>
        <v># 296</v>
      </c>
      <c r="F74" s="234" t="str">
        <f t="shared" si="7"/>
        <v># 297</v>
      </c>
      <c r="G74" s="234" t="str">
        <f t="shared" si="7"/>
        <v># 298</v>
      </c>
      <c r="H74" s="278" t="s">
        <v>88</v>
      </c>
      <c r="I74" s="653">
        <v>2000</v>
      </c>
    </row>
    <row r="75" spans="1:9" s="545" customFormat="1" ht="17" customHeight="1">
      <c r="A75" s="645"/>
      <c r="B75" s="257" t="s">
        <v>65</v>
      </c>
      <c r="C75" s="279" t="s">
        <v>23</v>
      </c>
      <c r="D75" s="257"/>
      <c r="E75" s="280" t="s">
        <v>226</v>
      </c>
      <c r="F75" s="239"/>
      <c r="G75" s="467" t="s">
        <v>72</v>
      </c>
      <c r="H75" s="280" t="s">
        <v>226</v>
      </c>
      <c r="I75" s="646"/>
    </row>
    <row r="76" spans="1:9" ht="17" customHeight="1">
      <c r="A76" s="641">
        <v>30</v>
      </c>
      <c r="B76" s="230" t="s">
        <v>390</v>
      </c>
      <c r="C76" s="234" t="str">
        <f t="shared" si="7"/>
        <v># 2412</v>
      </c>
      <c r="D76" s="234" t="str">
        <f t="shared" si="7"/>
        <v># 2413</v>
      </c>
      <c r="E76" s="234" t="str">
        <f t="shared" si="7"/>
        <v># 2414</v>
      </c>
      <c r="F76" s="234" t="str">
        <f t="shared" si="7"/>
        <v># 2415</v>
      </c>
      <c r="G76" s="466" t="s">
        <v>373</v>
      </c>
      <c r="H76" s="234" t="str">
        <f>"# " &amp; VALUE(RIGHT(F76,4)+1)</f>
        <v># 2416</v>
      </c>
      <c r="I76" s="560">
        <v>30</v>
      </c>
    </row>
    <row r="77" spans="1:9" ht="17" customHeight="1">
      <c r="A77" s="650"/>
      <c r="B77" s="257" t="s">
        <v>306</v>
      </c>
      <c r="C77" s="257"/>
      <c r="D77" s="239" t="s">
        <v>23</v>
      </c>
      <c r="E77" s="238"/>
      <c r="F77" s="238"/>
      <c r="G77" s="282"/>
      <c r="H77" s="281" t="s">
        <v>229</v>
      </c>
      <c r="I77" s="651"/>
    </row>
    <row r="78" spans="1:9" ht="17" customHeight="1" thickBot="1">
      <c r="A78" s="641"/>
      <c r="B78" s="237"/>
      <c r="C78" s="237"/>
      <c r="D78" s="230"/>
      <c r="E78" s="230"/>
      <c r="F78" s="230"/>
      <c r="G78" s="282"/>
      <c r="H78" s="283"/>
      <c r="I78" s="565"/>
    </row>
    <row r="79" spans="1:9" s="545" customFormat="1" ht="17" customHeight="1" thickBot="1">
      <c r="A79" s="682">
        <v>2100</v>
      </c>
      <c r="B79" s="230"/>
      <c r="C79" s="359"/>
      <c r="D79" s="230" t="s">
        <v>72</v>
      </c>
      <c r="E79" s="230"/>
      <c r="F79" s="230"/>
      <c r="G79" s="291"/>
      <c r="H79" s="285"/>
      <c r="I79" s="653">
        <v>2100</v>
      </c>
    </row>
    <row r="80" spans="1:9" s="545" customFormat="1" ht="17" customHeight="1">
      <c r="A80" s="645"/>
      <c r="B80" s="230" t="s">
        <v>376</v>
      </c>
      <c r="C80" s="230" t="str">
        <f>"# " &amp; VALUE(RIGHT(B80,2)+1)</f>
        <v># 7</v>
      </c>
      <c r="D80" s="230" t="str">
        <f>"# " &amp; VALUE(RIGHT(C80,2)+1)</f>
        <v># 8</v>
      </c>
      <c r="E80" s="230" t="str">
        <f>"# " &amp; VALUE(RIGHT(D80,2)+1)</f>
        <v># 9</v>
      </c>
      <c r="F80" s="230" t="str">
        <f>"# " &amp; VALUE(RIGHT(E80,2)+1)</f>
        <v># 10</v>
      </c>
      <c r="G80" s="465" t="s">
        <v>72</v>
      </c>
      <c r="H80" s="464" t="s">
        <v>391</v>
      </c>
      <c r="I80" s="646"/>
    </row>
    <row r="81" spans="1:9" s="545" customFormat="1" ht="17" customHeight="1">
      <c r="A81" s="684"/>
      <c r="B81" s="241"/>
      <c r="C81" s="230"/>
      <c r="D81" s="259"/>
      <c r="E81" s="230"/>
      <c r="F81" s="230"/>
      <c r="G81" s="463"/>
      <c r="H81" s="288" t="s">
        <v>310</v>
      </c>
      <c r="I81" s="644"/>
    </row>
    <row r="82" spans="1:9" ht="17" customHeight="1">
      <c r="A82" s="647">
        <v>30</v>
      </c>
      <c r="B82" s="245"/>
      <c r="C82" s="234"/>
      <c r="D82" s="234"/>
      <c r="E82" s="234"/>
      <c r="F82" s="234"/>
      <c r="G82" s="463"/>
      <c r="H82" s="290"/>
      <c r="I82" s="560">
        <v>30</v>
      </c>
    </row>
    <row r="83" spans="1:9" ht="17" customHeight="1">
      <c r="A83" s="641"/>
      <c r="B83" s="257" t="s">
        <v>392</v>
      </c>
      <c r="C83" s="257"/>
      <c r="D83" s="239" t="s">
        <v>23</v>
      </c>
      <c r="E83" s="238"/>
      <c r="F83" s="238"/>
      <c r="G83" s="282"/>
      <c r="H83" s="232"/>
      <c r="I83" s="565"/>
    </row>
    <row r="84" spans="1:9" ht="17" customHeight="1">
      <c r="A84" s="641"/>
      <c r="B84" s="237"/>
      <c r="C84" s="237"/>
      <c r="D84" s="230"/>
      <c r="E84" s="230"/>
      <c r="F84" s="230"/>
      <c r="G84" s="341"/>
      <c r="H84" s="292"/>
      <c r="I84" s="565"/>
    </row>
    <row r="85" spans="1:9" s="545" customFormat="1" ht="17" customHeight="1" thickBot="1">
      <c r="A85" s="642">
        <v>2200</v>
      </c>
      <c r="B85" s="230"/>
      <c r="C85" s="359"/>
      <c r="D85" s="293" t="s">
        <v>393</v>
      </c>
      <c r="E85" s="230"/>
      <c r="F85" s="230"/>
      <c r="G85" s="460"/>
      <c r="H85" s="294"/>
      <c r="I85" s="653">
        <v>2200</v>
      </c>
    </row>
    <row r="86" spans="1:9" s="545" customFormat="1" ht="17" customHeight="1">
      <c r="A86" s="684"/>
      <c r="B86" s="230" t="s">
        <v>181</v>
      </c>
      <c r="C86" s="230" t="str">
        <f>"# " &amp; VALUE(RIGHT(B86,2)+1)</f>
        <v># 2</v>
      </c>
      <c r="D86" s="230" t="str">
        <f>"# " &amp; VALUE(RIGHT(C86,2)+1)</f>
        <v># 3</v>
      </c>
      <c r="E86" s="230" t="str">
        <f>"# " &amp; VALUE(RIGHT(D86,2)+1)</f>
        <v># 4</v>
      </c>
      <c r="F86" s="230" t="str">
        <f>"# " &amp; VALUE(RIGHT(E86,2)+1)</f>
        <v># 5</v>
      </c>
      <c r="G86" s="295" t="s">
        <v>123</v>
      </c>
      <c r="H86" s="296" t="s">
        <v>166</v>
      </c>
      <c r="I86" s="646"/>
    </row>
    <row r="87" spans="1:9" s="545" customFormat="1" ht="17" customHeight="1">
      <c r="A87" s="684"/>
      <c r="B87" s="241"/>
      <c r="C87" s="230"/>
      <c r="D87" s="259"/>
      <c r="E87" s="230"/>
      <c r="F87" s="230"/>
      <c r="G87" s="289" t="s">
        <v>394</v>
      </c>
      <c r="H87" s="297" t="s">
        <v>395</v>
      </c>
      <c r="I87" s="644"/>
    </row>
    <row r="88" spans="1:9" ht="17" customHeight="1">
      <c r="A88" s="647">
        <v>30</v>
      </c>
      <c r="B88" s="245"/>
      <c r="C88" s="234"/>
      <c r="D88" s="234"/>
      <c r="E88" s="234"/>
      <c r="F88" s="298">
        <v>2230</v>
      </c>
      <c r="G88" s="461" t="s">
        <v>82</v>
      </c>
      <c r="H88" s="300" t="s">
        <v>117</v>
      </c>
      <c r="I88" s="560">
        <v>30</v>
      </c>
    </row>
    <row r="89" spans="1:9" ht="17" customHeight="1">
      <c r="A89" s="650"/>
      <c r="B89" s="237" t="s">
        <v>237</v>
      </c>
      <c r="C89" s="231"/>
      <c r="D89" s="231"/>
      <c r="E89" s="231"/>
      <c r="F89" s="231"/>
      <c r="G89" s="295" t="s">
        <v>113</v>
      </c>
      <c r="H89" s="462" t="s">
        <v>67</v>
      </c>
      <c r="I89" s="565"/>
    </row>
    <row r="90" spans="1:9" ht="17" customHeight="1">
      <c r="A90" s="641"/>
      <c r="B90" s="302"/>
      <c r="C90" s="242"/>
      <c r="D90" s="242" t="s">
        <v>315</v>
      </c>
      <c r="E90" s="302"/>
      <c r="F90" s="302"/>
      <c r="G90" s="303" t="s">
        <v>396</v>
      </c>
      <c r="H90" s="230"/>
      <c r="I90" s="565"/>
    </row>
    <row r="91" spans="1:9" ht="17" customHeight="1">
      <c r="A91" s="641"/>
      <c r="B91" s="230" t="s">
        <v>376</v>
      </c>
      <c r="C91" s="230" t="str">
        <f>"# " &amp; VALUE(RIGHT(B91,2)+1)</f>
        <v># 7</v>
      </c>
      <c r="D91" s="230" t="str">
        <f>"# " &amp; VALUE(RIGHT(C91,2)+1)</f>
        <v># 8</v>
      </c>
      <c r="E91" s="230" t="str">
        <f>"# " &amp; VALUE(RIGHT(D91,2)+1)</f>
        <v># 9</v>
      </c>
      <c r="F91" s="230" t="str">
        <f>"# " &amp; VALUE(RIGHT(E91,2)+1)</f>
        <v># 10</v>
      </c>
      <c r="G91" s="305" t="s">
        <v>112</v>
      </c>
      <c r="H91" s="230"/>
      <c r="I91" s="565"/>
    </row>
    <row r="92" spans="1:9" ht="17" customHeight="1" thickBot="1">
      <c r="A92" s="642">
        <v>2300</v>
      </c>
      <c r="B92" s="234"/>
      <c r="C92" s="234"/>
      <c r="D92" s="306"/>
      <c r="E92" s="306"/>
      <c r="F92" s="306">
        <v>2305</v>
      </c>
      <c r="G92" s="307"/>
      <c r="H92" s="230" t="s">
        <v>397</v>
      </c>
      <c r="I92" s="653">
        <v>2300</v>
      </c>
    </row>
    <row r="93" spans="1:9" s="545" customFormat="1" ht="17" customHeight="1">
      <c r="A93" s="687"/>
      <c r="B93" s="236" t="s">
        <v>58</v>
      </c>
      <c r="C93" s="359"/>
      <c r="D93" s="230"/>
      <c r="E93" s="308"/>
      <c r="F93" s="256">
        <v>800632426</v>
      </c>
      <c r="G93" s="309" t="s">
        <v>74</v>
      </c>
      <c r="H93" s="230" t="s">
        <v>68</v>
      </c>
      <c r="I93" s="646"/>
    </row>
    <row r="94" spans="1:9" s="545" customFormat="1" ht="17" customHeight="1">
      <c r="A94" s="687"/>
      <c r="B94" s="241"/>
      <c r="C94" s="242" t="s">
        <v>196</v>
      </c>
      <c r="D94" s="310"/>
      <c r="E94" s="311" t="s">
        <v>171</v>
      </c>
      <c r="F94" s="242" t="s">
        <v>196</v>
      </c>
      <c r="G94" s="248" t="s">
        <v>398</v>
      </c>
      <c r="H94" s="357"/>
      <c r="I94" s="644"/>
    </row>
    <row r="95" spans="1:9" s="545" customFormat="1" ht="17" customHeight="1" thickBot="1">
      <c r="A95" s="688">
        <v>2315</v>
      </c>
      <c r="B95" s="241" t="s">
        <v>399</v>
      </c>
      <c r="C95" s="230" t="str">
        <f>"# " &amp; VALUE(RIGHT(B95,4)+1)</f>
        <v># 3659</v>
      </c>
      <c r="D95" s="230" t="str">
        <f>"# " &amp; VALUE(RIGHT(C95,4)+1)</f>
        <v># 3660</v>
      </c>
      <c r="E95" s="313"/>
      <c r="F95" s="314" t="s">
        <v>400</v>
      </c>
      <c r="G95" s="249" t="s">
        <v>73</v>
      </c>
      <c r="H95" s="243"/>
      <c r="I95" s="689">
        <v>2315</v>
      </c>
    </row>
    <row r="96" spans="1:9" ht="17" customHeight="1" thickBot="1">
      <c r="A96" s="554">
        <v>30</v>
      </c>
      <c r="B96" s="317"/>
      <c r="C96" s="318"/>
      <c r="D96" s="318"/>
      <c r="E96" s="321" t="s">
        <v>172</v>
      </c>
      <c r="F96" s="318"/>
      <c r="G96" s="402" t="s">
        <v>34</v>
      </c>
      <c r="H96" s="403"/>
      <c r="I96" s="690">
        <v>30</v>
      </c>
    </row>
    <row r="97" spans="1:9" ht="17" customHeight="1">
      <c r="A97" s="561"/>
      <c r="B97" s="241"/>
      <c r="C97" s="220"/>
      <c r="D97" s="220" t="s">
        <v>34</v>
      </c>
      <c r="E97" s="635" t="s">
        <v>17</v>
      </c>
      <c r="F97" s="220"/>
      <c r="G97" s="247" t="s">
        <v>75</v>
      </c>
      <c r="H97" s="714" t="s">
        <v>20</v>
      </c>
      <c r="I97" s="565"/>
    </row>
    <row r="98" spans="1:9" ht="17" customHeight="1">
      <c r="A98" s="569"/>
      <c r="B98" s="241"/>
      <c r="C98" s="231"/>
      <c r="D98" s="231"/>
      <c r="E98" s="630" t="str">
        <f>E71</f>
        <v>他和她的喵店長 2 # 10</v>
      </c>
      <c r="F98" s="231"/>
      <c r="G98" s="324" t="s">
        <v>401</v>
      </c>
      <c r="H98" s="580" t="s">
        <v>402</v>
      </c>
      <c r="I98" s="565"/>
    </row>
    <row r="99" spans="1:9" ht="17" customHeight="1" thickBot="1">
      <c r="A99" s="569"/>
      <c r="B99" s="241"/>
      <c r="C99" s="231"/>
      <c r="D99" s="231"/>
      <c r="E99" s="622"/>
      <c r="F99" s="359">
        <v>2350</v>
      </c>
      <c r="G99" s="315" t="s">
        <v>76</v>
      </c>
      <c r="H99" s="584"/>
      <c r="I99" s="565"/>
    </row>
    <row r="100" spans="1:9" s="545" customFormat="1" ht="17" customHeight="1" thickBot="1">
      <c r="A100" s="535" t="s">
        <v>9</v>
      </c>
      <c r="B100" s="365"/>
      <c r="C100" s="320"/>
      <c r="D100" s="320" t="s">
        <v>59</v>
      </c>
      <c r="E100" s="342"/>
      <c r="F100" s="320"/>
      <c r="G100" s="249"/>
      <c r="H100" s="600"/>
      <c r="I100" s="568" t="s">
        <v>9</v>
      </c>
    </row>
    <row r="101" spans="1:9" ht="17" customHeight="1">
      <c r="A101" s="546"/>
      <c r="B101" s="691" t="s">
        <v>17</v>
      </c>
      <c r="C101" s="675" t="s">
        <v>17</v>
      </c>
      <c r="D101" s="675" t="s">
        <v>17</v>
      </c>
      <c r="E101" s="548" t="s">
        <v>17</v>
      </c>
      <c r="F101" s="573" t="s">
        <v>17</v>
      </c>
      <c r="G101" s="676" t="s">
        <v>35</v>
      </c>
      <c r="H101" s="714" t="s">
        <v>20</v>
      </c>
      <c r="I101" s="553"/>
    </row>
    <row r="102" spans="1:9" ht="17" customHeight="1">
      <c r="A102" s="569"/>
      <c r="B102" s="566" t="str">
        <f>$B$27</f>
        <v>新聞掏寶  # 221</v>
      </c>
      <c r="C102" s="622" t="str">
        <f>C61</f>
        <v>約埋班Friend去旅行 # 6</v>
      </c>
      <c r="D102" s="548" t="str">
        <f>D61</f>
        <v>這㇐站阿拉伯 Arabian Days &amp; Nights (20 EPI)</v>
      </c>
      <c r="E102" s="400" t="str">
        <f>E61</f>
        <v xml:space="preserve">關注關注組 Eyes On Concern Groups </v>
      </c>
      <c r="F102" s="449"/>
      <c r="G102" s="630" t="str">
        <f>G42</f>
        <v>周六聊Teen谷 # 43</v>
      </c>
      <c r="H102" s="683" t="str">
        <f>H71</f>
        <v>星期日檔案 # 35</v>
      </c>
      <c r="I102" s="565"/>
    </row>
    <row r="103" spans="1:9" ht="17" customHeight="1">
      <c r="A103" s="554">
        <v>30</v>
      </c>
      <c r="B103" s="693"/>
      <c r="C103" s="627"/>
      <c r="D103" s="622" t="str">
        <f>D62</f>
        <v># 19</v>
      </c>
      <c r="E103" s="622" t="str">
        <f>E62</f>
        <v># 37</v>
      </c>
      <c r="F103" s="584" t="str">
        <f>F62</f>
        <v># 38</v>
      </c>
      <c r="G103" s="627"/>
      <c r="H103" s="683"/>
      <c r="I103" s="560">
        <v>30</v>
      </c>
    </row>
    <row r="104" spans="1:9" ht="17" customHeight="1">
      <c r="A104" s="569"/>
      <c r="B104" s="562" t="s">
        <v>17</v>
      </c>
      <c r="C104" s="563"/>
      <c r="D104" s="638"/>
      <c r="E104" s="638"/>
      <c r="F104" s="638"/>
      <c r="G104" s="450" t="s">
        <v>322</v>
      </c>
      <c r="H104" s="451"/>
      <c r="I104" s="614"/>
    </row>
    <row r="105" spans="1:9" s="545" customFormat="1" ht="17" customHeight="1" thickBot="1">
      <c r="A105" s="535" t="s">
        <v>10</v>
      </c>
      <c r="B105" s="584"/>
      <c r="C105" s="529"/>
      <c r="D105" s="686" t="s">
        <v>393</v>
      </c>
      <c r="E105" s="584"/>
      <c r="F105" s="584"/>
      <c r="G105" s="556" t="s">
        <v>210</v>
      </c>
      <c r="H105" s="678" t="s">
        <v>380</v>
      </c>
      <c r="I105" s="625" t="s">
        <v>10</v>
      </c>
    </row>
    <row r="106" spans="1:9" ht="17" customHeight="1">
      <c r="A106" s="626"/>
      <c r="B106" s="584" t="s">
        <v>181</v>
      </c>
      <c r="C106" s="584" t="str">
        <f>"# " &amp; VALUE(RIGHT(B106,2)+1)</f>
        <v># 2</v>
      </c>
      <c r="D106" s="584" t="str">
        <f>"# " &amp; VALUE(RIGHT(C106,2)+1)</f>
        <v># 3</v>
      </c>
      <c r="E106" s="584" t="str">
        <f>"# " &amp; VALUE(RIGHT(D106,2)+1)</f>
        <v># 4</v>
      </c>
      <c r="F106" s="584" t="str">
        <f>"# " &amp; VALUE(RIGHT(E106,2)+1)</f>
        <v># 5</v>
      </c>
      <c r="G106" s="676" t="s">
        <v>35</v>
      </c>
      <c r="H106" s="695" t="s">
        <v>35</v>
      </c>
      <c r="I106" s="615"/>
    </row>
    <row r="107" spans="1:9" ht="17" customHeight="1">
      <c r="A107" s="694">
        <v>30</v>
      </c>
      <c r="B107" s="555"/>
      <c r="C107" s="567"/>
      <c r="D107" s="567"/>
      <c r="E107" s="567"/>
      <c r="F107" s="567"/>
      <c r="G107" s="630" t="s">
        <v>368</v>
      </c>
      <c r="H107" s="559" t="s">
        <v>379</v>
      </c>
      <c r="I107" s="616">
        <v>30</v>
      </c>
    </row>
    <row r="108" spans="1:9" ht="17" customHeight="1">
      <c r="A108" s="633"/>
      <c r="B108" s="562" t="s">
        <v>17</v>
      </c>
      <c r="C108" s="530"/>
      <c r="D108" s="584"/>
      <c r="E108" s="584"/>
      <c r="F108" s="584"/>
      <c r="G108" s="676" t="s">
        <v>35</v>
      </c>
      <c r="H108" s="695" t="s">
        <v>35</v>
      </c>
      <c r="I108" s="696"/>
    </row>
    <row r="109" spans="1:9" s="545" customFormat="1" ht="17" customHeight="1" thickBot="1">
      <c r="A109" s="535" t="s">
        <v>11</v>
      </c>
      <c r="B109" s="566"/>
      <c r="C109" s="529"/>
      <c r="D109" s="584" t="str">
        <f>$D$79</f>
        <v>TBC</v>
      </c>
      <c r="E109" s="584"/>
      <c r="F109" s="584"/>
      <c r="G109" s="444"/>
      <c r="H109" s="697"/>
      <c r="I109" s="568" t="s">
        <v>11</v>
      </c>
    </row>
    <row r="110" spans="1:9" ht="17" customHeight="1">
      <c r="A110" s="626"/>
      <c r="B110" s="566" t="str">
        <f>$B$80</f>
        <v># 6</v>
      </c>
      <c r="C110" s="584" t="str">
        <f>"# " &amp; VALUE(RIGHT(B110,2)+1)</f>
        <v># 7</v>
      </c>
      <c r="D110" s="584" t="str">
        <f>"# " &amp; VALUE(RIGHT(C110,2)+1)</f>
        <v># 8</v>
      </c>
      <c r="E110" s="584" t="str">
        <f>"# " &amp; VALUE(RIGHT(D110,2)+1)</f>
        <v># 9</v>
      </c>
      <c r="F110" s="584" t="str">
        <f>"# " &amp; VALUE(RIGHT(E110,2)+1)</f>
        <v># 10</v>
      </c>
      <c r="G110" s="445"/>
      <c r="H110" s="406" t="str">
        <f>H80</f>
        <v>中年好聲音3 #2</v>
      </c>
      <c r="I110" s="615"/>
    </row>
    <row r="111" spans="1:9" ht="17" customHeight="1">
      <c r="A111" s="629">
        <v>30</v>
      </c>
      <c r="B111" s="586"/>
      <c r="C111" s="567"/>
      <c r="D111" s="567"/>
      <c r="E111" s="567"/>
      <c r="F111" s="567"/>
      <c r="G111" s="468" t="s">
        <v>72</v>
      </c>
      <c r="H111" s="406"/>
      <c r="I111" s="616">
        <v>30</v>
      </c>
    </row>
    <row r="112" spans="1:9" ht="17" customHeight="1">
      <c r="A112" s="633"/>
      <c r="B112" s="662" t="s">
        <v>17</v>
      </c>
      <c r="C112" s="563"/>
      <c r="D112" s="563" t="str">
        <f>$E$75</f>
        <v xml:space="preserve">愛．回家之開心速遞  Lo And Behold </v>
      </c>
      <c r="E112" s="563"/>
      <c r="F112" s="563"/>
      <c r="G112" s="444"/>
      <c r="H112" s="698"/>
      <c r="I112" s="696"/>
    </row>
    <row r="113" spans="1:9" s="545" customFormat="1" ht="17" customHeight="1" thickBot="1">
      <c r="A113" s="535" t="s">
        <v>12</v>
      </c>
      <c r="B113" s="584" t="str">
        <f>B76</f>
        <v># 2411</v>
      </c>
      <c r="C113" s="584" t="str">
        <f t="shared" ref="C113:F113" si="8">C76</f>
        <v># 2412</v>
      </c>
      <c r="D113" s="567" t="str">
        <f t="shared" si="8"/>
        <v># 2413</v>
      </c>
      <c r="E113" s="584" t="str">
        <f t="shared" si="8"/>
        <v># 2414</v>
      </c>
      <c r="F113" s="584" t="str">
        <f t="shared" si="8"/>
        <v># 2415</v>
      </c>
      <c r="G113" s="170"/>
      <c r="H113" s="699"/>
      <c r="I113" s="568" t="s">
        <v>12</v>
      </c>
    </row>
    <row r="114" spans="1:9" ht="17" customHeight="1">
      <c r="A114" s="626"/>
      <c r="B114" s="662" t="s">
        <v>17</v>
      </c>
      <c r="C114" s="638"/>
      <c r="D114" s="579" t="s">
        <v>223</v>
      </c>
      <c r="E114" s="563"/>
      <c r="F114" s="563"/>
      <c r="G114" s="452"/>
      <c r="H114" s="700" t="s">
        <v>243</v>
      </c>
      <c r="I114" s="615"/>
    </row>
    <row r="115" spans="1:9" ht="17" customHeight="1">
      <c r="A115" s="694">
        <v>30</v>
      </c>
      <c r="B115" s="567" t="str">
        <f>B74</f>
        <v># 293</v>
      </c>
      <c r="C115" s="567" t="str">
        <f t="shared" ref="C115:F115" si="9">C74</f>
        <v># 294</v>
      </c>
      <c r="D115" s="567" t="str">
        <f t="shared" si="9"/>
        <v># 295</v>
      </c>
      <c r="E115" s="567" t="str">
        <f t="shared" si="9"/>
        <v># 296</v>
      </c>
      <c r="F115" s="567" t="str">
        <f t="shared" si="9"/>
        <v># 297</v>
      </c>
      <c r="G115" s="453"/>
      <c r="H115" s="678" t="s">
        <v>403</v>
      </c>
      <c r="I115" s="616">
        <v>30</v>
      </c>
    </row>
    <row r="116" spans="1:9" ht="17" customHeight="1">
      <c r="A116" s="629"/>
      <c r="B116" s="701" t="s">
        <v>17</v>
      </c>
      <c r="C116" s="638" t="s">
        <v>17</v>
      </c>
      <c r="D116" s="635" t="s">
        <v>17</v>
      </c>
      <c r="E116" s="590" t="s">
        <v>17</v>
      </c>
      <c r="F116" s="590" t="s">
        <v>17</v>
      </c>
      <c r="G116" s="454" t="s">
        <v>223</v>
      </c>
      <c r="H116" s="681" t="s">
        <v>226</v>
      </c>
      <c r="I116" s="617"/>
    </row>
    <row r="117" spans="1:9" s="545" customFormat="1" ht="17" customHeight="1" thickBot="1">
      <c r="A117" s="535" t="s">
        <v>15</v>
      </c>
      <c r="B117" s="610" t="str">
        <f>B71</f>
        <v>玲玲友情報 # 31</v>
      </c>
      <c r="C117" s="584" t="str">
        <f>$C$71</f>
        <v>他和她的喵店長 2 # 9</v>
      </c>
      <c r="D117" s="556" t="str">
        <f>D71</f>
        <v>玲玲友情報 # 32</v>
      </c>
      <c r="E117" s="556" t="str">
        <f>$E$71</f>
        <v>他和她的喵店長 2 # 10</v>
      </c>
      <c r="F117" s="557" t="str">
        <f>F71</f>
        <v>最強生命線 # 369</v>
      </c>
      <c r="G117" s="556" t="str">
        <f>G74</f>
        <v># 298</v>
      </c>
      <c r="H117" s="455" t="str">
        <f>H76</f>
        <v># 2416</v>
      </c>
      <c r="I117" s="568" t="s">
        <v>15</v>
      </c>
    </row>
    <row r="118" spans="1:9" ht="17" customHeight="1">
      <c r="A118" s="626"/>
      <c r="B118" s="562" t="s">
        <v>17</v>
      </c>
      <c r="C118" s="563"/>
      <c r="D118" s="584"/>
      <c r="E118" s="584"/>
      <c r="F118" s="564"/>
      <c r="G118" s="676" t="s">
        <v>35</v>
      </c>
      <c r="H118" s="692" t="s">
        <v>20</v>
      </c>
      <c r="I118" s="615"/>
    </row>
    <row r="119" spans="1:9" ht="17" customHeight="1">
      <c r="A119" s="694">
        <v>30</v>
      </c>
      <c r="B119" s="702"/>
      <c r="C119" s="584"/>
      <c r="D119" s="584" t="str">
        <f>D64</f>
        <v>燕雲台 The Legend of Xiao Chuo (48 EPI)</v>
      </c>
      <c r="E119" s="584"/>
      <c r="F119" s="584"/>
      <c r="G119" s="170" t="s">
        <v>396</v>
      </c>
      <c r="H119" s="703" t="str">
        <f>H87</f>
        <v>無窮之路IV - 一帶一路 #5</v>
      </c>
      <c r="I119" s="616">
        <v>30</v>
      </c>
    </row>
    <row r="120" spans="1:9" ht="17" customHeight="1">
      <c r="A120" s="629"/>
      <c r="B120" s="566" t="str">
        <f>B65</f>
        <v># 6</v>
      </c>
      <c r="C120" s="584" t="str">
        <f>C65</f>
        <v># 7</v>
      </c>
      <c r="D120" s="584" t="str">
        <f>D65</f>
        <v># 8</v>
      </c>
      <c r="E120" s="584" t="str">
        <f>E65</f>
        <v># 9</v>
      </c>
      <c r="F120" s="584" t="str">
        <f>F65</f>
        <v># 10</v>
      </c>
      <c r="G120" s="676" t="s">
        <v>35</v>
      </c>
      <c r="H120" s="692" t="s">
        <v>20</v>
      </c>
      <c r="I120" s="696"/>
    </row>
    <row r="121" spans="1:9" s="545" customFormat="1" ht="17" customHeight="1" thickBot="1">
      <c r="A121" s="535" t="s">
        <v>13</v>
      </c>
      <c r="B121" s="586"/>
      <c r="C121" s="567"/>
      <c r="D121" s="567"/>
      <c r="E121" s="567"/>
      <c r="F121" s="567"/>
      <c r="G121" s="685" t="s">
        <v>394</v>
      </c>
      <c r="H121" s="585" t="str">
        <f>H92</f>
        <v>J Music #60</v>
      </c>
      <c r="I121" s="568" t="s">
        <v>13</v>
      </c>
    </row>
    <row r="122" spans="1:9" ht="17" customHeight="1">
      <c r="A122" s="569"/>
      <c r="B122" s="634" t="s">
        <v>17</v>
      </c>
      <c r="C122" s="574"/>
      <c r="D122" s="530"/>
      <c r="E122" s="530"/>
      <c r="F122" s="530"/>
      <c r="G122" s="676" t="s">
        <v>35</v>
      </c>
      <c r="H122" s="692" t="s">
        <v>20</v>
      </c>
      <c r="I122" s="565"/>
    </row>
    <row r="123" spans="1:9" ht="17" customHeight="1">
      <c r="A123" s="694" t="s">
        <v>2</v>
      </c>
      <c r="B123" s="704"/>
      <c r="C123" s="529"/>
      <c r="D123" s="584" t="str">
        <f>D39</f>
        <v>流行都市  Big City Shop 2024</v>
      </c>
      <c r="E123" s="530"/>
      <c r="F123" s="584"/>
      <c r="G123" s="630" t="str">
        <f>G71</f>
        <v>新聞透視 # 43</v>
      </c>
      <c r="H123" s="585" t="str">
        <f>H40</f>
        <v>開心無敵獎門人 # 15</v>
      </c>
      <c r="I123" s="616" t="s">
        <v>2</v>
      </c>
    </row>
    <row r="124" spans="1:9" ht="17" customHeight="1">
      <c r="A124" s="629"/>
      <c r="B124" s="584" t="str">
        <f>B40</f>
        <v># 215</v>
      </c>
      <c r="C124" s="584" t="str">
        <f>C40</f>
        <v># 216</v>
      </c>
      <c r="D124" s="584" t="str">
        <f>D40</f>
        <v># 217</v>
      </c>
      <c r="E124" s="584" t="str">
        <f>E40</f>
        <v># 218</v>
      </c>
      <c r="F124" s="584" t="str">
        <f>F40</f>
        <v># 219</v>
      </c>
      <c r="G124" s="676" t="s">
        <v>35</v>
      </c>
      <c r="H124" s="584"/>
      <c r="I124" s="617"/>
    </row>
    <row r="125" spans="1:9" ht="17" customHeight="1" thickBot="1">
      <c r="A125" s="705" t="s">
        <v>14</v>
      </c>
      <c r="B125" s="706"/>
      <c r="C125" s="707"/>
      <c r="D125" s="707"/>
      <c r="E125" s="707"/>
      <c r="F125" s="708"/>
      <c r="G125" s="709" t="str">
        <f>G42</f>
        <v>周六聊Teen谷 # 43</v>
      </c>
      <c r="H125" s="710"/>
      <c r="I125" s="568" t="s">
        <v>14</v>
      </c>
    </row>
    <row r="126" spans="1:9" ht="17" customHeight="1" thickTop="1">
      <c r="A126" s="711"/>
      <c r="B126" s="529"/>
      <c r="C126" s="530"/>
      <c r="D126" s="530"/>
      <c r="E126" s="530"/>
      <c r="F126" s="530"/>
      <c r="G126" s="530"/>
      <c r="H126" s="394">
        <f ca="1">TODAY()</f>
        <v>45572</v>
      </c>
      <c r="I126" s="395"/>
    </row>
    <row r="127" spans="1:9" ht="17" customHeight="1"/>
    <row r="128" spans="1:9" ht="17" customHeight="1"/>
    <row r="129" ht="17" customHeight="1"/>
  </sheetData>
  <mergeCells count="14">
    <mergeCell ref="H110:H111"/>
    <mergeCell ref="H126:I126"/>
    <mergeCell ref="E61:F61"/>
    <mergeCell ref="B68:F68"/>
    <mergeCell ref="G68:H68"/>
    <mergeCell ref="G96:H96"/>
    <mergeCell ref="E102:F102"/>
    <mergeCell ref="G104:H104"/>
    <mergeCell ref="C1:G1"/>
    <mergeCell ref="H2:I2"/>
    <mergeCell ref="D6:E6"/>
    <mergeCell ref="B11:F11"/>
    <mergeCell ref="G11:H11"/>
    <mergeCell ref="C56:D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2024-08-21T03:58:00Z</cp:lastPrinted>
  <dcterms:created xsi:type="dcterms:W3CDTF">2009-06-03T02:40:18Z</dcterms:created>
  <dcterms:modified xsi:type="dcterms:W3CDTF">2024-10-07T14:44:07Z</dcterms:modified>
</cp:coreProperties>
</file>