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13_ncr:1_{B2E040AC-DB66-4BA3-9708-7B453111B935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3" i="6" l="1"/>
  <c r="G122" i="6"/>
  <c r="H120" i="6"/>
  <c r="G120" i="6"/>
  <c r="D120" i="6"/>
  <c r="B120" i="6"/>
  <c r="D119" i="6"/>
  <c r="H118" i="6"/>
  <c r="C117" i="6"/>
  <c r="B117" i="6"/>
  <c r="H116" i="6"/>
  <c r="D116" i="6"/>
  <c r="F114" i="6"/>
  <c r="E114" i="6"/>
  <c r="D114" i="6"/>
  <c r="C114" i="6"/>
  <c r="B114" i="6"/>
  <c r="B112" i="6"/>
  <c r="G110" i="6"/>
  <c r="B110" i="6"/>
  <c r="D109" i="6"/>
  <c r="H108" i="6"/>
  <c r="D107" i="6"/>
  <c r="E107" i="6" s="1"/>
  <c r="F107" i="6" s="1"/>
  <c r="C107" i="6"/>
  <c r="B107" i="6"/>
  <c r="D106" i="6"/>
  <c r="H104" i="6"/>
  <c r="C103" i="6"/>
  <c r="D103" i="6" s="1"/>
  <c r="E103" i="6" s="1"/>
  <c r="F103" i="6" s="1"/>
  <c r="H102" i="6"/>
  <c r="C100" i="6"/>
  <c r="B100" i="6"/>
  <c r="H99" i="6"/>
  <c r="D99" i="6"/>
  <c r="E95" i="6"/>
  <c r="C92" i="6"/>
  <c r="D92" i="6" s="1"/>
  <c r="D88" i="6"/>
  <c r="E88" i="6" s="1"/>
  <c r="F88" i="6" s="1"/>
  <c r="C88" i="6"/>
  <c r="C83" i="6"/>
  <c r="D83" i="6" s="1"/>
  <c r="D77" i="6"/>
  <c r="E77" i="6" s="1"/>
  <c r="C77" i="6"/>
  <c r="C73" i="6"/>
  <c r="C110" i="6" s="1"/>
  <c r="D71" i="6"/>
  <c r="D112" i="6" s="1"/>
  <c r="C71" i="6"/>
  <c r="C112" i="6" s="1"/>
  <c r="D62" i="6"/>
  <c r="D117" i="6" s="1"/>
  <c r="C62" i="6"/>
  <c r="C59" i="6"/>
  <c r="D59" i="6" s="1"/>
  <c r="C50" i="6"/>
  <c r="D50" i="6" s="1"/>
  <c r="E50" i="6" s="1"/>
  <c r="F50" i="6" s="1"/>
  <c r="B50" i="6"/>
  <c r="C47" i="6"/>
  <c r="H46" i="6"/>
  <c r="D46" i="6"/>
  <c r="B44" i="6"/>
  <c r="H43" i="6"/>
  <c r="G43" i="6"/>
  <c r="E41" i="6"/>
  <c r="E120" i="6" s="1"/>
  <c r="D41" i="6"/>
  <c r="C41" i="6"/>
  <c r="C120" i="6" s="1"/>
  <c r="C37" i="6"/>
  <c r="D37" i="6" s="1"/>
  <c r="E37" i="6" s="1"/>
  <c r="F37" i="6" s="1"/>
  <c r="B37" i="6"/>
  <c r="C34" i="6"/>
  <c r="D32" i="6"/>
  <c r="C32" i="6"/>
  <c r="B32" i="6"/>
  <c r="E31" i="6"/>
  <c r="D29" i="6"/>
  <c r="C29" i="6"/>
  <c r="D28" i="6"/>
  <c r="F25" i="6"/>
  <c r="E25" i="6"/>
  <c r="D25" i="6"/>
  <c r="C25" i="6"/>
  <c r="B25" i="6"/>
  <c r="D23" i="6"/>
  <c r="E23" i="6" s="1"/>
  <c r="F23" i="6" s="1"/>
  <c r="C23" i="6"/>
  <c r="D21" i="6"/>
  <c r="E21" i="6" s="1"/>
  <c r="F21" i="6" s="1"/>
  <c r="G21" i="6" s="1"/>
  <c r="H21" i="6" s="1"/>
  <c r="C21" i="6"/>
  <c r="C19" i="6"/>
  <c r="C44" i="6" s="1"/>
  <c r="D16" i="6"/>
  <c r="E16" i="6" s="1"/>
  <c r="F16" i="6" s="1"/>
  <c r="G16" i="6" s="1"/>
  <c r="H16" i="6" s="1"/>
  <c r="C16" i="6"/>
  <c r="D9" i="6"/>
  <c r="E9" i="6" s="1"/>
  <c r="C9" i="6"/>
  <c r="E8" i="6"/>
  <c r="H7" i="6"/>
  <c r="G7" i="6"/>
  <c r="F7" i="6"/>
  <c r="E7" i="6"/>
  <c r="D7" i="6"/>
  <c r="C7" i="6"/>
  <c r="B7" i="6"/>
  <c r="G6" i="6"/>
  <c r="F6" i="6"/>
  <c r="E6" i="6"/>
  <c r="D6" i="6"/>
  <c r="D4" i="6"/>
  <c r="E4" i="6" s="1"/>
  <c r="F4" i="6" s="1"/>
  <c r="G4" i="6" s="1"/>
  <c r="H4" i="6" s="1"/>
  <c r="C4" i="6"/>
  <c r="E29" i="6" l="1"/>
  <c r="F77" i="6"/>
  <c r="F29" i="6"/>
  <c r="E59" i="6"/>
  <c r="E34" i="6"/>
  <c r="D100" i="6"/>
  <c r="E83" i="6"/>
  <c r="E47" i="6"/>
  <c r="F9" i="6"/>
  <c r="E32" i="6"/>
  <c r="F41" i="6"/>
  <c r="E71" i="6"/>
  <c r="E62" i="6"/>
  <c r="D47" i="6"/>
  <c r="D19" i="6"/>
  <c r="D34" i="6"/>
  <c r="D44" i="6"/>
  <c r="D73" i="6"/>
  <c r="E117" i="6" l="1"/>
  <c r="F62" i="6"/>
  <c r="F117" i="6" s="1"/>
  <c r="E100" i="6"/>
  <c r="F34" i="6"/>
  <c r="F59" i="6"/>
  <c r="F100" i="6" s="1"/>
  <c r="D110" i="6"/>
  <c r="E73" i="6"/>
  <c r="E44" i="6"/>
  <c r="E19" i="6"/>
  <c r="F47" i="6"/>
  <c r="F83" i="6"/>
  <c r="E112" i="6"/>
  <c r="F71" i="6"/>
  <c r="G9" i="6"/>
  <c r="F32" i="6"/>
  <c r="F44" i="6" l="1"/>
  <c r="E110" i="6"/>
  <c r="F73" i="6"/>
  <c r="F110" i="6" s="1"/>
  <c r="F19" i="6"/>
  <c r="F112" i="6"/>
  <c r="G71" i="6"/>
  <c r="H9" i="6"/>
  <c r="H32" i="6" s="1"/>
  <c r="G32" i="6"/>
  <c r="H71" i="6" l="1"/>
  <c r="H114" i="6" s="1"/>
  <c r="G112" i="6"/>
  <c r="H123" i="5" l="1"/>
  <c r="G122" i="5"/>
  <c r="H120" i="5"/>
  <c r="G120" i="5"/>
  <c r="B120" i="5"/>
  <c r="D119" i="5"/>
  <c r="H118" i="5"/>
  <c r="B117" i="5"/>
  <c r="H116" i="5"/>
  <c r="G116" i="5"/>
  <c r="D116" i="5"/>
  <c r="G114" i="5"/>
  <c r="F114" i="5"/>
  <c r="E114" i="5"/>
  <c r="D114" i="5"/>
  <c r="C114" i="5"/>
  <c r="B114" i="5"/>
  <c r="C112" i="5"/>
  <c r="B112" i="5"/>
  <c r="G110" i="5"/>
  <c r="B110" i="5"/>
  <c r="D109" i="5"/>
  <c r="H108" i="5"/>
  <c r="D107" i="5"/>
  <c r="E107" i="5" s="1"/>
  <c r="F107" i="5" s="1"/>
  <c r="C107" i="5"/>
  <c r="B107" i="5"/>
  <c r="D106" i="5"/>
  <c r="H104" i="5"/>
  <c r="C103" i="5"/>
  <c r="D103" i="5" s="1"/>
  <c r="E103" i="5" s="1"/>
  <c r="F103" i="5" s="1"/>
  <c r="H102" i="5"/>
  <c r="B100" i="5"/>
  <c r="G99" i="5"/>
  <c r="D99" i="5"/>
  <c r="E95" i="5"/>
  <c r="C92" i="5"/>
  <c r="D92" i="5" s="1"/>
  <c r="C88" i="5"/>
  <c r="D88" i="5" s="1"/>
  <c r="E88" i="5" s="1"/>
  <c r="F88" i="5" s="1"/>
  <c r="C83" i="5"/>
  <c r="D47" i="5" s="1"/>
  <c r="C77" i="5"/>
  <c r="D77" i="5" s="1"/>
  <c r="C73" i="5"/>
  <c r="C110" i="5" s="1"/>
  <c r="E71" i="5"/>
  <c r="E112" i="5" s="1"/>
  <c r="D71" i="5"/>
  <c r="D112" i="5" s="1"/>
  <c r="C71" i="5"/>
  <c r="C62" i="5"/>
  <c r="C117" i="5" s="1"/>
  <c r="G61" i="5"/>
  <c r="C59" i="5"/>
  <c r="D59" i="5" s="1"/>
  <c r="H58" i="5"/>
  <c r="H55" i="5"/>
  <c r="H52" i="5"/>
  <c r="C50" i="5"/>
  <c r="D50" i="5" s="1"/>
  <c r="E50" i="5" s="1"/>
  <c r="F50" i="5" s="1"/>
  <c r="B50" i="5"/>
  <c r="C47" i="5"/>
  <c r="H46" i="5"/>
  <c r="D46" i="5"/>
  <c r="D44" i="5"/>
  <c r="C44" i="5"/>
  <c r="B44" i="5"/>
  <c r="H43" i="5"/>
  <c r="G43" i="5"/>
  <c r="C41" i="5"/>
  <c r="C120" i="5" s="1"/>
  <c r="B37" i="5"/>
  <c r="C37" i="5" s="1"/>
  <c r="D37" i="5" s="1"/>
  <c r="E37" i="5" s="1"/>
  <c r="F37" i="5" s="1"/>
  <c r="D34" i="5"/>
  <c r="C34" i="5"/>
  <c r="C32" i="5"/>
  <c r="D32" i="5" s="1"/>
  <c r="E31" i="5"/>
  <c r="C29" i="5"/>
  <c r="D28" i="5"/>
  <c r="F25" i="5"/>
  <c r="E25" i="5"/>
  <c r="D25" i="5"/>
  <c r="C25" i="5"/>
  <c r="B25" i="5"/>
  <c r="C7" i="5" s="1"/>
  <c r="C23" i="5"/>
  <c r="D23" i="5" s="1"/>
  <c r="E23" i="5" s="1"/>
  <c r="F23" i="5" s="1"/>
  <c r="C21" i="5"/>
  <c r="D21" i="5" s="1"/>
  <c r="E21" i="5" s="1"/>
  <c r="F21" i="5" s="1"/>
  <c r="G21" i="5" s="1"/>
  <c r="H21" i="5" s="1"/>
  <c r="D19" i="5"/>
  <c r="C19" i="5"/>
  <c r="C16" i="5"/>
  <c r="D16" i="5" s="1"/>
  <c r="E16" i="5" s="1"/>
  <c r="F16" i="5" s="1"/>
  <c r="G16" i="5" s="1"/>
  <c r="H16" i="5" s="1"/>
  <c r="C9" i="5"/>
  <c r="D9" i="5" s="1"/>
  <c r="E9" i="5" s="1"/>
  <c r="E8" i="5"/>
  <c r="H7" i="5"/>
  <c r="G7" i="5"/>
  <c r="F7" i="5"/>
  <c r="E7" i="5"/>
  <c r="D7" i="5"/>
  <c r="B7" i="5"/>
  <c r="G6" i="5"/>
  <c r="F6" i="5"/>
  <c r="E6" i="5"/>
  <c r="D6" i="5"/>
  <c r="C4" i="5"/>
  <c r="D4" i="5" s="1"/>
  <c r="E4" i="5" s="1"/>
  <c r="F4" i="5" s="1"/>
  <c r="G4" i="5" s="1"/>
  <c r="H4" i="5" s="1"/>
  <c r="D29" i="5" l="1"/>
  <c r="E77" i="5"/>
  <c r="E32" i="5"/>
  <c r="F9" i="5"/>
  <c r="E59" i="5"/>
  <c r="D100" i="5"/>
  <c r="E34" i="5"/>
  <c r="D62" i="5"/>
  <c r="F71" i="5"/>
  <c r="D41" i="5"/>
  <c r="C100" i="5"/>
  <c r="D73" i="5"/>
  <c r="D83" i="5"/>
  <c r="F112" i="5" l="1"/>
  <c r="G71" i="5"/>
  <c r="D117" i="5"/>
  <c r="E62" i="5"/>
  <c r="E47" i="5"/>
  <c r="E83" i="5"/>
  <c r="F34" i="5"/>
  <c r="F59" i="5"/>
  <c r="F100" i="5" s="1"/>
  <c r="E100" i="5"/>
  <c r="E41" i="5"/>
  <c r="D120" i="5"/>
  <c r="G9" i="5"/>
  <c r="F32" i="5"/>
  <c r="D110" i="5"/>
  <c r="E19" i="5"/>
  <c r="E73" i="5"/>
  <c r="E44" i="5"/>
  <c r="E29" i="5"/>
  <c r="F77" i="5"/>
  <c r="F29" i="5"/>
  <c r="F83" i="5" l="1"/>
  <c r="F47" i="5"/>
  <c r="G32" i="5"/>
  <c r="H9" i="5"/>
  <c r="H32" i="5" s="1"/>
  <c r="F62" i="5"/>
  <c r="F117" i="5" s="1"/>
  <c r="E117" i="5"/>
  <c r="G112" i="5"/>
  <c r="H71" i="5"/>
  <c r="H114" i="5" s="1"/>
  <c r="F73" i="5"/>
  <c r="F110" i="5" s="1"/>
  <c r="F19" i="5"/>
  <c r="F44" i="5"/>
  <c r="E110" i="5"/>
  <c r="F41" i="5"/>
  <c r="E120" i="5"/>
  <c r="H57" i="4" l="1"/>
  <c r="E31" i="3" l="1"/>
  <c r="B32" i="3"/>
  <c r="H128" i="4"/>
  <c r="G127" i="4"/>
  <c r="H125" i="4"/>
  <c r="G125" i="4"/>
  <c r="B125" i="4"/>
  <c r="D124" i="4"/>
  <c r="B122" i="4"/>
  <c r="H121" i="4"/>
  <c r="G121" i="4"/>
  <c r="D121" i="4"/>
  <c r="G119" i="4"/>
  <c r="F119" i="4"/>
  <c r="E119" i="4"/>
  <c r="D119" i="4"/>
  <c r="C119" i="4"/>
  <c r="B119" i="4"/>
  <c r="B117" i="4"/>
  <c r="G115" i="4"/>
  <c r="B115" i="4"/>
  <c r="D114" i="4"/>
  <c r="H113" i="4"/>
  <c r="C112" i="4"/>
  <c r="D112" i="4" s="1"/>
  <c r="E112" i="4" s="1"/>
  <c r="F112" i="4" s="1"/>
  <c r="B112" i="4"/>
  <c r="D111" i="4"/>
  <c r="H109" i="4"/>
  <c r="E108" i="4"/>
  <c r="F108" i="4" s="1"/>
  <c r="C108" i="4"/>
  <c r="H107" i="4"/>
  <c r="B105" i="4"/>
  <c r="H104" i="4"/>
  <c r="G104" i="4"/>
  <c r="D104" i="4"/>
  <c r="E100" i="4"/>
  <c r="E88" i="4"/>
  <c r="F50" i="4" s="1"/>
  <c r="C88" i="4"/>
  <c r="D50" i="4" s="1"/>
  <c r="C82" i="4"/>
  <c r="D82" i="4" s="1"/>
  <c r="D78" i="4"/>
  <c r="C78" i="4"/>
  <c r="D47" i="4" s="1"/>
  <c r="C76" i="4"/>
  <c r="C117" i="4" s="1"/>
  <c r="C67" i="4"/>
  <c r="C122" i="4" s="1"/>
  <c r="G66" i="4"/>
  <c r="E64" i="4"/>
  <c r="F64" i="4" s="1"/>
  <c r="F105" i="4" s="1"/>
  <c r="D64" i="4"/>
  <c r="D105" i="4" s="1"/>
  <c r="C64" i="4"/>
  <c r="C105" i="4" s="1"/>
  <c r="F61" i="4"/>
  <c r="E50" i="4"/>
  <c r="C50" i="4"/>
  <c r="B50" i="4"/>
  <c r="H49" i="4"/>
  <c r="E49" i="4"/>
  <c r="C49" i="4"/>
  <c r="C47" i="4"/>
  <c r="B47" i="4"/>
  <c r="E44" i="4"/>
  <c r="E125" i="4" s="1"/>
  <c r="D44" i="4"/>
  <c r="D125" i="4" s="1"/>
  <c r="C44" i="4"/>
  <c r="C125" i="4" s="1"/>
  <c r="B40" i="4"/>
  <c r="C40" i="4" s="1"/>
  <c r="D40" i="4" s="1"/>
  <c r="E40" i="4" s="1"/>
  <c r="F40" i="4" s="1"/>
  <c r="E37" i="4"/>
  <c r="D37" i="4"/>
  <c r="C37" i="4"/>
  <c r="D36" i="4"/>
  <c r="E33" i="4"/>
  <c r="C31" i="4"/>
  <c r="D30" i="4"/>
  <c r="F27" i="4"/>
  <c r="E27" i="4"/>
  <c r="D27" i="4"/>
  <c r="C27" i="4"/>
  <c r="C7" i="4"/>
  <c r="C25" i="4"/>
  <c r="C54" i="4" s="1"/>
  <c r="D54" i="4" s="1"/>
  <c r="E54" i="4" s="1"/>
  <c r="F54" i="4" s="1"/>
  <c r="D24" i="4"/>
  <c r="D53" i="4" s="1"/>
  <c r="C23" i="4"/>
  <c r="D23" i="4" s="1"/>
  <c r="E23" i="4" s="1"/>
  <c r="F23" i="4" s="1"/>
  <c r="G23" i="4" s="1"/>
  <c r="H23" i="4" s="1"/>
  <c r="E19" i="4"/>
  <c r="D19" i="4"/>
  <c r="C19" i="4"/>
  <c r="C16" i="4"/>
  <c r="D16" i="4" s="1"/>
  <c r="E16" i="4" s="1"/>
  <c r="F16" i="4" s="1"/>
  <c r="G16" i="4" s="1"/>
  <c r="H16" i="4" s="1"/>
  <c r="C9" i="4"/>
  <c r="C34" i="4" s="1"/>
  <c r="E8" i="4"/>
  <c r="H7" i="4"/>
  <c r="G7" i="4"/>
  <c r="F7" i="4"/>
  <c r="E7" i="4"/>
  <c r="D7" i="4"/>
  <c r="B7" i="4"/>
  <c r="G6" i="4"/>
  <c r="F6" i="4"/>
  <c r="E6" i="4"/>
  <c r="D6" i="4"/>
  <c r="C4" i="4"/>
  <c r="D4" i="4" s="1"/>
  <c r="E4" i="4" s="1"/>
  <c r="F4" i="4" s="1"/>
  <c r="G4" i="4" s="1"/>
  <c r="H4" i="4" s="1"/>
  <c r="D25" i="4" l="1"/>
  <c r="E25" i="4" s="1"/>
  <c r="F25" i="4" s="1"/>
  <c r="E82" i="4"/>
  <c r="D31" i="4"/>
  <c r="D76" i="4"/>
  <c r="D9" i="4"/>
  <c r="E105" i="4"/>
  <c r="C115" i="4"/>
  <c r="D115" i="4"/>
  <c r="F19" i="4"/>
  <c r="F44" i="4"/>
  <c r="F88" i="4"/>
  <c r="E78" i="4"/>
  <c r="D67" i="4"/>
  <c r="F37" i="4"/>
  <c r="E47" i="4"/>
  <c r="G19" i="4" l="1"/>
  <c r="H19" i="4" s="1"/>
  <c r="D122" i="4"/>
  <c r="E67" i="4"/>
  <c r="E9" i="4"/>
  <c r="D34" i="4"/>
  <c r="D117" i="4"/>
  <c r="E76" i="4"/>
  <c r="F47" i="4"/>
  <c r="E115" i="4"/>
  <c r="F78" i="4"/>
  <c r="F115" i="4" s="1"/>
  <c r="F82" i="4"/>
  <c r="F31" i="4"/>
  <c r="E31" i="4"/>
  <c r="F9" i="4" l="1"/>
  <c r="E34" i="4"/>
  <c r="F76" i="4"/>
  <c r="E117" i="4"/>
  <c r="F67" i="4"/>
  <c r="F122" i="4" s="1"/>
  <c r="E122" i="4"/>
  <c r="G76" i="4" l="1"/>
  <c r="F117" i="4"/>
  <c r="G9" i="4"/>
  <c r="F34" i="4"/>
  <c r="H9" i="4" l="1"/>
  <c r="H34" i="4" s="1"/>
  <c r="G34" i="4"/>
  <c r="H76" i="4"/>
  <c r="H119" i="4" s="1"/>
  <c r="G117" i="4"/>
  <c r="H111" i="3" l="1"/>
  <c r="H107" i="3"/>
  <c r="H105" i="3"/>
  <c r="C106" i="3"/>
  <c r="D106" i="3" s="1"/>
  <c r="E106" i="3" s="1"/>
  <c r="E98" i="3"/>
  <c r="H47" i="3" l="1"/>
  <c r="G64" i="3"/>
  <c r="H119" i="3" l="1"/>
  <c r="H59" i="3"/>
  <c r="G117" i="3"/>
  <c r="D34" i="3" l="1"/>
  <c r="C35" i="3"/>
  <c r="E6" i="3"/>
  <c r="D6" i="3"/>
  <c r="D47" i="3"/>
  <c r="B48" i="3"/>
  <c r="B110" i="3"/>
  <c r="D102" i="3"/>
  <c r="C86" i="3"/>
  <c r="C48" i="3" s="1"/>
  <c r="D86" i="3" l="1"/>
  <c r="E86" i="3" s="1"/>
  <c r="C62" i="3"/>
  <c r="D35" i="3" s="1"/>
  <c r="D62" i="3" l="1"/>
  <c r="B52" i="3"/>
  <c r="C52" i="3"/>
  <c r="E35" i="3" l="1"/>
  <c r="D103" i="3"/>
  <c r="E62" i="3"/>
  <c r="F62" i="3" s="1"/>
  <c r="F59" i="3"/>
  <c r="B123" i="3"/>
  <c r="D122" i="3"/>
  <c r="C45" i="3" l="1"/>
  <c r="B45" i="3"/>
  <c r="F106" i="3" l="1"/>
  <c r="B103" i="3"/>
  <c r="B7" i="3"/>
  <c r="D52" i="3"/>
  <c r="E52" i="3" s="1"/>
  <c r="F52" i="3" s="1"/>
  <c r="D51" i="3"/>
  <c r="C9" i="3"/>
  <c r="C74" i="3"/>
  <c r="C115" i="3" s="1"/>
  <c r="G113" i="3"/>
  <c r="E7" i="3"/>
  <c r="C42" i="3"/>
  <c r="C123" i="3" s="1"/>
  <c r="B38" i="3"/>
  <c r="C38" i="3" s="1"/>
  <c r="D38" i="3" s="1"/>
  <c r="E38" i="3" s="1"/>
  <c r="F38" i="3" s="1"/>
  <c r="G102" i="3"/>
  <c r="C76" i="3"/>
  <c r="G7" i="3"/>
  <c r="G6" i="3"/>
  <c r="F7" i="3"/>
  <c r="F6" i="3"/>
  <c r="D7" i="3"/>
  <c r="C16" i="3"/>
  <c r="D16" i="3" s="1"/>
  <c r="E16" i="3" s="1"/>
  <c r="F16" i="3" s="1"/>
  <c r="G16" i="3" s="1"/>
  <c r="D112" i="3"/>
  <c r="D117" i="3"/>
  <c r="H7" i="3"/>
  <c r="B113" i="3"/>
  <c r="C65" i="3"/>
  <c r="D65" i="3" s="1"/>
  <c r="B120" i="3"/>
  <c r="D119" i="3"/>
  <c r="G125" i="3"/>
  <c r="H123" i="3"/>
  <c r="G123" i="3"/>
  <c r="F117" i="3"/>
  <c r="E117" i="3"/>
  <c r="C117" i="3"/>
  <c r="B117" i="3"/>
  <c r="B115" i="3"/>
  <c r="C110" i="3"/>
  <c r="D110" i="3" s="1"/>
  <c r="E110" i="3" s="1"/>
  <c r="D109" i="3"/>
  <c r="C7" i="3"/>
  <c r="E8" i="3"/>
  <c r="H126" i="3"/>
  <c r="C4" i="3"/>
  <c r="D4" i="3" s="1"/>
  <c r="E4" i="3" s="1"/>
  <c r="F4" i="3" s="1"/>
  <c r="G4" i="3" s="1"/>
  <c r="H4" i="3" s="1"/>
  <c r="D9" i="3" l="1"/>
  <c r="D32" i="3" s="1"/>
  <c r="C32" i="3"/>
  <c r="D48" i="3"/>
  <c r="D74" i="3"/>
  <c r="E74" i="3" s="1"/>
  <c r="E115" i="3" s="1"/>
  <c r="C103" i="3"/>
  <c r="E65" i="3"/>
  <c r="D120" i="3"/>
  <c r="C120" i="3"/>
  <c r="D42" i="3"/>
  <c r="E9" i="3"/>
  <c r="E32" i="3" s="1"/>
  <c r="D76" i="3"/>
  <c r="C113" i="3"/>
  <c r="D45" i="3"/>
  <c r="D115" i="3" l="1"/>
  <c r="E48" i="3"/>
  <c r="F74" i="3"/>
  <c r="G74" i="3" s="1"/>
  <c r="E103" i="3"/>
  <c r="F65" i="3"/>
  <c r="F120" i="3" s="1"/>
  <c r="E120" i="3"/>
  <c r="D123" i="3"/>
  <c r="E42" i="3"/>
  <c r="F9" i="3"/>
  <c r="F32" i="3" s="1"/>
  <c r="E76" i="3"/>
  <c r="D113" i="3"/>
  <c r="E45" i="3"/>
  <c r="F103" i="3" l="1"/>
  <c r="G115" i="3"/>
  <c r="H74" i="3"/>
  <c r="H117" i="3" s="1"/>
  <c r="E123" i="3"/>
  <c r="F42" i="3"/>
  <c r="G9" i="3"/>
  <c r="F76" i="3"/>
  <c r="F45" i="3"/>
  <c r="E113" i="3"/>
  <c r="H9" i="3" l="1"/>
  <c r="H32" i="3" s="1"/>
  <c r="G32" i="3"/>
</calcChain>
</file>

<file path=xl/sharedStrings.xml><?xml version="1.0" encoding="utf-8"?>
<sst xmlns="http://schemas.openxmlformats.org/spreadsheetml/2006/main" count="1268" uniqueCount="462">
  <si>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</si>
  <si>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</si>
  <si>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</si>
  <si>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</si>
  <si>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</si>
  <si>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</si>
  <si>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</si>
  <si>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</si>
  <si>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</si>
  <si>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</si>
  <si>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</si>
  <si>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</si>
  <si>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</si>
  <si>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</si>
  <si>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</si>
  <si>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</si>
  <si>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</si>
  <si>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</si>
  <si>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</si>
  <si>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</si>
  <si>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</si>
  <si>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</si>
  <si>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</si>
  <si>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</si>
  <si>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</si>
  <si>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</si>
  <si>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</si>
  <si>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t>Ring Ling Ling (44 EPI)</t>
    <phoneticPr fontId="0" type="noConversion"/>
  </si>
  <si>
    <t>800629753 (Sub: Chi) (CC)</t>
    <phoneticPr fontId="0" type="noConversion"/>
  </si>
  <si>
    <t>800643641 (CA/MA) (Sub: Chi)   (CC)</t>
    <phoneticPr fontId="0" type="noConversion"/>
  </si>
  <si>
    <t>0915</t>
    <phoneticPr fontId="0" type="noConversion"/>
  </si>
  <si>
    <t>Family Feud (28 EPI)</t>
    <phoneticPr fontId="0" type="noConversion"/>
  </si>
  <si>
    <t>800625434 (Sub: Chi)   (CC)</t>
    <phoneticPr fontId="0" type="noConversion"/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</si>
  <si>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</si>
  <si>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</si>
  <si>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</si>
  <si>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</si>
  <si>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</si>
  <si>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</si>
  <si>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</si>
  <si>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</si>
  <si>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</si>
  <si>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</si>
  <si>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</si>
  <si>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</si>
  <si>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</si>
  <si>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</si>
  <si>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</si>
  <si>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</si>
  <si>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b/>
        <sz val="14"/>
        <rFont val="細明體"/>
        <family val="3"/>
        <charset val="136"/>
      </rPr>
      <t>世界觀</t>
    </r>
  </si>
  <si>
    <t>TBC</t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</si>
  <si>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</si>
  <si>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</si>
  <si>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世界觀</t>
    <phoneticPr fontId="0" type="noConversion"/>
  </si>
  <si>
    <t>800645976</t>
  </si>
  <si>
    <t>Mr. Wild Live! (22 EPI)</t>
    <phoneticPr fontId="45" type="noConversion"/>
  </si>
  <si>
    <t>You Are Not Alone</t>
    <phoneticPr fontId="45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</si>
  <si>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</si>
  <si>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巨輪</t>
    <phoneticPr fontId="0" type="noConversion"/>
  </si>
  <si>
    <t>Brother's Keeper (32 EPI)</t>
    <phoneticPr fontId="0" type="noConversion"/>
  </si>
  <si>
    <t>800609025 (Sub: Chi) (CC)</t>
    <phoneticPr fontId="0" type="noConversion"/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</si>
  <si>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  <phoneticPr fontId="0" type="noConversion"/>
  </si>
  <si>
    <t>Finance Magazine 2025</t>
    <phoneticPr fontId="0" type="noConversion"/>
  </si>
  <si>
    <t>News Magazine 2025</t>
    <phoneticPr fontId="0" type="noConversion"/>
  </si>
  <si>
    <t>JSG Billboard 2025</t>
    <phoneticPr fontId="0" type="noConversion"/>
  </si>
  <si>
    <r>
      <t xml:space="preserve">Sunday Report 2025 </t>
    </r>
    <r>
      <rPr>
        <b/>
        <sz val="14"/>
        <rFont val="Times New Roman"/>
        <family val="1"/>
      </rPr>
      <t xml:space="preserve"> 1935</t>
    </r>
    <phoneticPr fontId="0" type="noConversion"/>
  </si>
  <si>
    <t>800642935 (Sub: Chi) (CC)</t>
    <phoneticPr fontId="0" type="noConversion"/>
  </si>
  <si>
    <t>Friend Of Forest (14 EPI)</t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</si>
  <si>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</si>
  <si>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</si>
  <si>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Fukuoka Unlock (16 EPI)</t>
    <phoneticPr fontId="0" type="noConversion"/>
  </si>
  <si>
    <t>800647364 (Sub: Chi) (CC)</t>
    <phoneticPr fontId="0" type="noConversion"/>
  </si>
  <si>
    <t># 15</t>
    <phoneticPr fontId="0" type="noConversion"/>
  </si>
  <si>
    <t>800650873 (Sub: *Chi) (OP)</t>
    <phoneticPr fontId="0" type="noConversion"/>
  </si>
  <si>
    <t>Infinity and Beyond 2024 (12 EPI)</t>
    <phoneticPr fontId="0" type="noConversion"/>
  </si>
  <si>
    <t># 1</t>
    <phoneticPr fontId="0" type="noConversion"/>
  </si>
  <si>
    <t># 34</t>
    <phoneticPr fontId="0" type="noConversion"/>
  </si>
  <si>
    <t>World's Great Parties (7 EPI)</t>
    <phoneticPr fontId="0" type="noConversion"/>
  </si>
  <si>
    <t>800385990 (Sub: Chi)  (CC)</t>
    <phoneticPr fontId="0" type="noConversion"/>
  </si>
  <si>
    <t>800648584 (Sub: *Chi) (OP)</t>
    <phoneticPr fontId="0" type="noConversion"/>
  </si>
  <si>
    <t>Midlife, Sing &amp; Shine! 3 (28 EPI)</t>
    <phoneticPr fontId="0" type="noConversion"/>
  </si>
  <si>
    <t>J Music 2025</t>
    <phoneticPr fontId="0" type="noConversion"/>
  </si>
  <si>
    <t>800651242 (Sub: *Chi) (OP)</t>
    <phoneticPr fontId="0" type="noConversion"/>
  </si>
  <si>
    <t>800651265 (OP)</t>
    <phoneticPr fontId="0" type="noConversion"/>
  </si>
  <si>
    <t>800651315 (Sub: *Chi) (OP) (CA/MA)</t>
    <phoneticPr fontId="0" type="noConversion"/>
  </si>
  <si>
    <t>800651281 (Sub: *Chi) (OP) (CA/MA)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</si>
  <si>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</si>
  <si>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</si>
  <si>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</si>
  <si>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</si>
  <si>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</si>
  <si>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800651234 (Sub: *Chi) (OP)</t>
    <phoneticPr fontId="0" type="noConversion"/>
  </si>
  <si>
    <t>Friendship Has No Limits (13 EPI)</t>
    <phoneticPr fontId="0" type="noConversion"/>
  </si>
  <si>
    <t>野蠻奶奶大戰戈師奶 Wars Of In-Laws II (20 EPI)</t>
    <phoneticPr fontId="0" type="noConversion"/>
  </si>
  <si>
    <t>快樂長門人Happy Old Buddies</t>
  </si>
  <si>
    <t>PERIOD: 2 - 9 Feb 2025</t>
    <phoneticPr fontId="0" type="noConversion"/>
  </si>
  <si>
    <t># 33</t>
    <phoneticPr fontId="0" type="noConversion"/>
  </si>
  <si>
    <t># 5</t>
    <phoneticPr fontId="0" type="noConversion"/>
  </si>
  <si>
    <t>800577845 (CC)</t>
    <phoneticPr fontId="0" type="noConversion"/>
  </si>
  <si>
    <t># 1646</t>
    <phoneticPr fontId="0" type="noConversion"/>
  </si>
  <si>
    <t># 1650          0545</t>
    <phoneticPr fontId="0" type="noConversion"/>
  </si>
  <si>
    <t>800634190 (Sub: Chi) (CC)</t>
    <phoneticPr fontId="0" type="noConversion"/>
  </si>
  <si>
    <r>
      <rPr>
        <sz val="14"/>
        <rFont val="細明體"/>
        <family val="1"/>
        <charset val="136"/>
      </rPr>
      <t>日本</t>
    </r>
    <r>
      <rPr>
        <sz val="14"/>
        <rFont val="Times New Roman"/>
        <family val="1"/>
      </rPr>
      <t>18</t>
    </r>
    <r>
      <rPr>
        <sz val="14"/>
        <rFont val="細明體"/>
        <family val="1"/>
        <charset val="136"/>
      </rPr>
      <t>種住法</t>
    </r>
    <r>
      <rPr>
        <sz val="14"/>
        <rFont val="Times New Roman"/>
        <family val="1"/>
      </rPr>
      <t xml:space="preserve"> 18 Ways of Living In Japan (6 EPI)</t>
    </r>
    <phoneticPr fontId="0" type="noConversion"/>
  </si>
  <si>
    <t># 2</t>
    <phoneticPr fontId="0" type="noConversion"/>
  </si>
  <si>
    <r>
      <t>好睡好起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Sleep Right, Sleep Tight (10 EPI)</t>
    </r>
    <phoneticPr fontId="0" type="noConversion"/>
  </si>
  <si>
    <t>800625376 (Sub: Chi) (CC)</t>
    <phoneticPr fontId="0" type="noConversion"/>
  </si>
  <si>
    <r>
      <t>湊仔攻略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Daddy, Where's Mom (10 EPI)</t>
    </r>
    <phoneticPr fontId="0" type="noConversion"/>
  </si>
  <si>
    <t>800405315 (Sub: Chi) (CC)</t>
    <phoneticPr fontId="0" type="noConversion"/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</si>
  <si>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  <phoneticPr fontId="0" type="noConversion"/>
  </si>
  <si>
    <t>800553023 (Sub: Chi) (CC)</t>
    <phoneticPr fontId="0" type="noConversion"/>
  </si>
  <si>
    <t xml:space="preserve">Europe! Here Wheels Go (Sr.2) </t>
  </si>
  <si>
    <r>
      <t xml:space="preserve">800625361 (Sub: Chi)(CC) </t>
    </r>
    <r>
      <rPr>
        <sz val="14"/>
        <rFont val="微軟正黑體"/>
        <family val="1"/>
        <charset val="136"/>
      </rPr>
      <t xml:space="preserve">澳洲潮什麼 </t>
    </r>
    <phoneticPr fontId="0" type="noConversion"/>
  </si>
  <si>
    <t>Hipster Tour - Australia (6 EPI)</t>
  </si>
  <si>
    <t xml:space="preserve">800605035 (Sub: Chi) (CC) </t>
    <phoneticPr fontId="0" type="noConversion"/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</si>
  <si>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</si>
  <si>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# 63</t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</si>
  <si>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</si>
  <si>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</si>
  <si>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># 1801</t>
    <phoneticPr fontId="0" type="noConversion"/>
  </si>
  <si>
    <t>800621982 (CA/MA) (Sub: Chi) (CC)</t>
    <phoneticPr fontId="0" type="noConversion"/>
  </si>
  <si>
    <r>
      <rPr>
        <sz val="14"/>
        <rFont val="細明體"/>
        <family val="3"/>
        <charset val="136"/>
      </rPr>
      <t>玉樓春</t>
    </r>
    <r>
      <rPr>
        <sz val="14"/>
        <rFont val="Times New Roman"/>
        <family val="1"/>
      </rPr>
      <t xml:space="preserve"> Song of Youth (43 EPI)</t>
    </r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</si>
  <si>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57</t>
    </r>
    <phoneticPr fontId="0" type="noConversion"/>
  </si>
  <si>
    <t># 59</t>
    <phoneticPr fontId="0" type="noConversion"/>
  </si>
  <si>
    <t xml:space="preserve">800641576 (Sub: Chi) (CC)  </t>
    <phoneticPr fontId="0" type="noConversion"/>
  </si>
  <si>
    <t>解風福岡 #9</t>
    <phoneticPr fontId="0" type="noConversion"/>
  </si>
  <si>
    <t>解風福岡 #10</t>
    <phoneticPr fontId="0" type="noConversion"/>
  </si>
  <si>
    <t>800651370 (Sub: Chi) (CC)</t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</si>
  <si>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1935</t>
    </r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</si>
  <si>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383</t>
    </r>
    <phoneticPr fontId="0" type="noConversion"/>
  </si>
  <si>
    <t># 2484</t>
    <phoneticPr fontId="0" type="noConversion"/>
  </si>
  <si>
    <t>800645292 (CA/MA) (Sub: Chi/Eng) (CC)</t>
    <phoneticPr fontId="0" type="noConversion"/>
  </si>
  <si>
    <r>
      <rPr>
        <sz val="14"/>
        <rFont val="新細明體"/>
        <family val="1"/>
        <charset val="136"/>
      </rPr>
      <t>古相思曲</t>
    </r>
    <r>
      <rPr>
        <sz val="14"/>
        <rFont val="Times New Roman"/>
        <family val="1"/>
      </rPr>
      <t xml:space="preserve"> An Ancient Love Song (7 EPI)</t>
    </r>
    <phoneticPr fontId="0" type="noConversion"/>
  </si>
  <si>
    <t>800636993 (CA/MA) (Sub: Chi/Eng) (CC)</t>
    <phoneticPr fontId="0" type="noConversion"/>
  </si>
  <si>
    <t># 1000002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</si>
  <si>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59</t>
    </r>
    <phoneticPr fontId="0" type="noConversion"/>
  </si>
  <si>
    <t>Gourmet Express</t>
  </si>
  <si>
    <t>粵講粵㜺鬼</t>
  </si>
  <si>
    <t># 24</t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</si>
  <si>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61</t>
    </r>
    <phoneticPr fontId="0" type="noConversion"/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</si>
  <si>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3</t>
    </r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</si>
  <si>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236</t>
    </r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</si>
  <si>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#8</t>
    </r>
    <phoneticPr fontId="0" type="noConversion"/>
  </si>
  <si>
    <r>
      <t xml:space="preserve">800631415 (Sub: Chi)(CC) </t>
    </r>
    <r>
      <rPr>
        <sz val="14"/>
        <rFont val="微軟正黑體"/>
        <family val="1"/>
        <charset val="136"/>
      </rPr>
      <t>歐洲鐵騎遊</t>
    </r>
    <r>
      <rPr>
        <sz val="14"/>
        <rFont val="Times New Roman"/>
        <family val="1"/>
      </rPr>
      <t xml:space="preserve"> </t>
    </r>
    <phoneticPr fontId="0" type="noConversion"/>
  </si>
  <si>
    <t xml:space="preserve">歐洲鐵騎遊 </t>
  </si>
  <si>
    <t xml:space="preserve">澳洲潮什麼 </t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</si>
  <si>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5</t>
    </r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</si>
  <si>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6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</si>
  <si>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6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</si>
  <si>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6</t>
    </r>
    <phoneticPr fontId="0" type="noConversion"/>
  </si>
  <si>
    <t>動物森友島 #6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</si>
  <si>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6</t>
    </r>
    <phoneticPr fontId="0" type="noConversion"/>
  </si>
  <si>
    <t>TBC (Sub: *Chi) (OP)</t>
    <phoneticPr fontId="0" type="noConversion"/>
  </si>
  <si>
    <t>金鱗昇輝歡樂春節花車匯演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</si>
  <si>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25</t>
    </r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</si>
  <si>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#14</t>
    </r>
    <phoneticPr fontId="0" type="noConversion"/>
  </si>
  <si>
    <t>友乜唔講得 #3</t>
    <phoneticPr fontId="0" type="noConversion"/>
  </si>
  <si>
    <t>J Music #72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</si>
  <si>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#7 (26 EPI)</t>
    </r>
    <phoneticPr fontId="0" type="noConversion"/>
  </si>
  <si>
    <r>
      <t xml:space="preserve"> 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</si>
  <si>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24</t>
    </r>
    <phoneticPr fontId="0" type="noConversion"/>
  </si>
  <si>
    <t>J Music #71</t>
    <phoneticPr fontId="0" type="noConversion"/>
  </si>
  <si>
    <t>友乜唔講得 #2</t>
    <phoneticPr fontId="0" type="noConversion"/>
  </si>
  <si>
    <t>0445</t>
    <phoneticPr fontId="0" type="noConversion"/>
  </si>
  <si>
    <t>跳躍生命線 Life On The Line</t>
    <phoneticPr fontId="0" type="noConversion"/>
  </si>
  <si>
    <t># 9 - 10</t>
    <phoneticPr fontId="0" type="noConversion"/>
  </si>
  <si>
    <t>WK 5</t>
    <phoneticPr fontId="0" type="noConversion"/>
  </si>
  <si>
    <r>
      <rPr>
        <sz val="14"/>
        <rFont val="新細明體"/>
        <family val="1"/>
        <charset val="136"/>
      </rPr>
      <t>*流行都市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</si>
  <si>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#24-28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</si>
  <si>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</si>
  <si>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</si>
  <si>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</si>
  <si>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</t>
    </r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</si>
  <si>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#9</t>
    </r>
    <phoneticPr fontId="0" type="noConversion"/>
  </si>
  <si>
    <r>
      <t>歐洲鐵騎遊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3"/>
        <charset val="136"/>
      </rPr>
      <t># 1</t>
    </r>
    <phoneticPr fontId="0" type="noConversion"/>
  </si>
  <si>
    <t xml:space="preserve">澳洲潮什麼 # 1 </t>
    <phoneticPr fontId="0" type="noConversion"/>
  </si>
  <si>
    <r>
      <t>動物森友島</t>
    </r>
    <r>
      <rPr>
        <sz val="14"/>
        <rFont val="Times New Roman"/>
        <family val="1"/>
      </rPr>
      <t xml:space="preserve"> # 5</t>
    </r>
    <phoneticPr fontId="0" type="noConversion"/>
  </si>
  <si>
    <r>
      <t xml:space="preserve"> </t>
    </r>
    <r>
      <rPr>
        <sz val="14"/>
        <rFont val="細明體"/>
        <family val="3"/>
        <charset val="136"/>
      </rPr>
      <t>美食新聞報道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</si>
  <si>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新細明體"/>
        <family val="1"/>
        <charset val="136"/>
      </rPr>
      <t>節目表</t>
    </r>
  </si>
  <si>
    <t>WK 6</t>
    <phoneticPr fontId="0" type="noConversion"/>
  </si>
  <si>
    <t>PERIOD: 10 - 16 Feb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</si>
  <si>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</si>
  <si>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40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</si>
  <si>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</si>
  <si>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t>跳躍生命線 Life On The Line (25 EPI)</t>
    <phoneticPr fontId="0" type="noConversion"/>
  </si>
  <si>
    <r>
      <rPr>
        <sz val="14"/>
        <rFont val="新細明體"/>
        <family val="1"/>
        <charset val="136"/>
      </rPr>
      <t>快樂長門人</t>
    </r>
    <r>
      <rPr>
        <sz val="14"/>
        <rFont val="Times New Roman"/>
        <family val="1"/>
      </rPr>
      <t>Happy Old Buddies</t>
    </r>
  </si>
  <si>
    <t># 12</t>
    <phoneticPr fontId="0" type="noConversion"/>
  </si>
  <si>
    <t># 1242</t>
    <phoneticPr fontId="0" type="noConversion"/>
  </si>
  <si>
    <r>
      <t>2025</t>
    </r>
    <r>
      <rPr>
        <sz val="14"/>
        <rFont val="細明體"/>
        <family val="3"/>
        <charset val="136"/>
      </rPr>
      <t>風生水起</t>
    </r>
    <r>
      <rPr>
        <sz val="14"/>
        <rFont val="Times New Roman"/>
        <family val="1"/>
      </rPr>
      <t xml:space="preserve"> </t>
    </r>
  </si>
  <si>
    <t># 13</t>
  </si>
  <si>
    <t># 23 - 24</t>
    <phoneticPr fontId="0" type="noConversion"/>
  </si>
  <si>
    <t># 25 - 26</t>
    <phoneticPr fontId="0" type="noConversion"/>
  </si>
  <si>
    <t>我們的畢業禮</t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</si>
  <si>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25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</si>
  <si>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237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</si>
  <si>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62</t>
    </r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</si>
  <si>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4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</si>
  <si>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</si>
  <si>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6</t>
    </r>
  </si>
  <si>
    <t># 1651</t>
    <phoneticPr fontId="0" type="noConversion"/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</si>
  <si>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</si>
  <si>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# 60</t>
    <phoneticPr fontId="0" type="noConversion"/>
  </si>
  <si>
    <t># 61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</si>
  <si>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#15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</si>
  <si>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#10</t>
    </r>
  </si>
  <si>
    <r>
      <t>2025</t>
    </r>
    <r>
      <rPr>
        <sz val="14"/>
        <rFont val="細明體"/>
        <family val="3"/>
        <charset val="136"/>
      </rPr>
      <t>風生水起</t>
    </r>
    <r>
      <rPr>
        <sz val="14"/>
        <rFont val="Times New Roman"/>
        <family val="1"/>
      </rPr>
      <t xml:space="preserve"> # 13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</si>
  <si>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7</t>
    </r>
  </si>
  <si>
    <r>
      <rPr>
        <sz val="14"/>
        <rFont val="細明體"/>
        <family val="1"/>
        <charset val="136"/>
      </rPr>
      <t>日本</t>
    </r>
    <r>
      <rPr>
        <sz val="14"/>
        <rFont val="Times New Roman"/>
        <family val="1"/>
      </rPr>
      <t>18</t>
    </r>
    <r>
      <rPr>
        <sz val="14"/>
        <rFont val="細明體"/>
        <family val="1"/>
        <charset val="136"/>
      </rPr>
      <t>種住法</t>
    </r>
    <r>
      <rPr>
        <sz val="14"/>
        <rFont val="Times New Roman"/>
        <family val="1"/>
      </rPr>
      <t xml:space="preserve"> 18 Ways of Living In Japan (6 EPI)</t>
    </r>
  </si>
  <si>
    <r>
      <t>好睡好起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Sleep Right, Sleep Tight (10 EPI)</t>
    </r>
  </si>
  <si>
    <r>
      <t>湊仔攻略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Daddy, Where's Mom (10 EPI)</t>
    </r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</si>
  <si>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</si>
  <si>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</si>
  <si>
    <t># 3</t>
    <phoneticPr fontId="0" type="noConversion"/>
  </si>
  <si>
    <t># 6</t>
    <phoneticPr fontId="0" type="noConversion"/>
  </si>
  <si>
    <r>
      <t xml:space="preserve">800631415 (Sub: Chi)(CC) </t>
    </r>
    <r>
      <rPr>
        <sz val="14"/>
        <rFont val="微軟正黑體"/>
        <family val="1"/>
        <charset val="136"/>
      </rPr>
      <t>歐洲鐵騎遊</t>
    </r>
    <r>
      <rPr>
        <sz val="14"/>
        <rFont val="Times New Roman"/>
        <family val="1"/>
      </rPr>
      <t xml:space="preserve"> </t>
    </r>
  </si>
  <si>
    <r>
      <t xml:space="preserve">800625361 (Sub: Chi)(CC) </t>
    </r>
    <r>
      <rPr>
        <sz val="14"/>
        <rFont val="微軟正黑體"/>
        <family val="1"/>
        <charset val="136"/>
      </rPr>
      <t xml:space="preserve">澳洲潮什麼 </t>
    </r>
  </si>
  <si>
    <r>
      <t>動物森友島</t>
    </r>
    <r>
      <rPr>
        <sz val="14"/>
        <rFont val="Times New Roman"/>
        <family val="1"/>
      </rPr>
      <t xml:space="preserve"> # 6</t>
    </r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</si>
  <si>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</si>
  <si>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7</t>
    </r>
  </si>
  <si>
    <t># 65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</si>
  <si>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#14</t>
    </r>
  </si>
  <si>
    <t># 1806</t>
    <phoneticPr fontId="0" type="noConversion"/>
  </si>
  <si>
    <r>
      <rPr>
        <sz val="14"/>
        <rFont val="細明體"/>
        <family val="3"/>
        <charset val="136"/>
      </rPr>
      <t>玉樓春</t>
    </r>
    <r>
      <rPr>
        <sz val="14"/>
        <rFont val="Times New Roman"/>
        <family val="1"/>
      </rPr>
      <t xml:space="preserve"> Song of Youth (43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</si>
  <si>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7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</si>
  <si>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</si>
  <si>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</si>
  <si>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t>美食新聞報道</t>
    </r>
    <r>
      <rPr>
        <sz val="14"/>
        <rFont val="Times New Roman"/>
        <family val="1"/>
        <charset val="136"/>
      </rPr>
      <t xml:space="preserve"> # 60</t>
    </r>
  </si>
  <si>
    <t>解風福岡 #11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</si>
  <si>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61</t>
    </r>
  </si>
  <si>
    <t>解風福岡 #12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</si>
  <si>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384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</si>
  <si>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7</t>
    </r>
  </si>
  <si>
    <r>
      <t xml:space="preserve">Vital Lifeline 2025   </t>
    </r>
    <r>
      <rPr>
        <b/>
        <sz val="14"/>
        <rFont val="Times New Roman"/>
        <family val="1"/>
      </rPr>
      <t>1935</t>
    </r>
  </si>
  <si>
    <r>
      <t xml:space="preserve">Sunday Report 2025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</si>
  <si>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</si>
  <si>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41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</si>
  <si>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</si>
  <si>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2489</t>
    <phoneticPr fontId="0" type="noConversion"/>
  </si>
  <si>
    <t>800644482 (CA/MA) (Sub: Chi/Eng) (CC)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</si>
  <si>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9</t>
    </r>
  </si>
  <si>
    <r>
      <rPr>
        <sz val="14"/>
        <rFont val="新細明體"/>
        <family val="1"/>
        <charset val="136"/>
      </rPr>
      <t>痞子無間道</t>
    </r>
    <r>
      <rPr>
        <sz val="14"/>
        <rFont val="Times New Roman"/>
        <family val="1"/>
      </rPr>
      <t xml:space="preserve"> YOUR FINESSE (25 EPI)</t>
    </r>
  </si>
  <si>
    <t>800650602 (CA/MA) (Sub: Chi/Eng) (CC)</t>
    <phoneticPr fontId="0" type="noConversion"/>
  </si>
  <si>
    <t>800649170 (Sub: *Chi) (OP)</t>
    <phoneticPr fontId="0" type="noConversion"/>
  </si>
  <si>
    <t>意料之踪 # 5</t>
    <phoneticPr fontId="0" type="noConversion"/>
  </si>
  <si>
    <r>
      <rPr>
        <sz val="14"/>
        <rFont val="新細明體"/>
        <family val="1"/>
        <charset val="136"/>
      </rPr>
      <t>古相思曲</t>
    </r>
    <r>
      <rPr>
        <sz val="14"/>
        <rFont val="Times New Roman"/>
        <family val="1"/>
      </rPr>
      <t xml:space="preserve"> An Ancient Love Song (7 EPI)</t>
    </r>
  </si>
  <si>
    <r>
      <rPr>
        <sz val="14"/>
        <rFont val="細明體"/>
        <family val="3"/>
        <charset val="136"/>
      </rPr>
      <t>他們的奇妙時光</t>
    </r>
    <r>
      <rPr>
        <sz val="14"/>
        <rFont val="Times New Roman"/>
        <family val="1"/>
      </rPr>
      <t xml:space="preserve"> Their Wonderful Time (20 EPI)</t>
    </r>
  </si>
  <si>
    <t>Fantastic Feasts and Where To Find Them (12 EPI)</t>
    <phoneticPr fontId="0" type="noConversion"/>
  </si>
  <si>
    <t># 1000006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</si>
  <si>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#8 (26 EPI)</t>
    </r>
  </si>
  <si>
    <t>友乜唔講得 #4</t>
    <phoneticPr fontId="0" type="noConversion"/>
  </si>
  <si>
    <r>
      <rPr>
        <sz val="14"/>
        <rFont val="細明體"/>
        <family val="1"/>
        <charset val="136"/>
      </rPr>
      <t>今晚乜都拗</t>
    </r>
    <r>
      <rPr>
        <sz val="14"/>
        <rFont val="Times New Roman"/>
        <family val="1"/>
      </rPr>
      <t xml:space="preserve"> TBC (15 EPI)</t>
    </r>
  </si>
  <si>
    <t>J Music #73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</si>
  <si>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</si>
  <si>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t>800647325 (Sub: *Chi) (OP)</t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</si>
  <si>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26</t>
    </r>
  </si>
  <si>
    <t>Med with Doc (26 EPI)</t>
  </si>
  <si>
    <r>
      <t>歐洲鐵騎遊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3"/>
        <charset val="136"/>
      </rPr>
      <t># 2</t>
    </r>
  </si>
  <si>
    <t>澳洲潮什麼 # 2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</si>
  <si>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#9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</si>
  <si>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</si>
  <si>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1655          0545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</si>
  <si>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#29-33</t>
    </r>
  </si>
  <si>
    <t># 2483</t>
  </si>
  <si>
    <t># 2484</t>
  </si>
  <si>
    <t># 2485</t>
  </si>
  <si>
    <t># 2486</t>
  </si>
  <si>
    <t># 2487</t>
  </si>
  <si>
    <t># 1</t>
  </si>
  <si>
    <t>800651211 (Sub: *Chi) (OP)</t>
  </si>
  <si>
    <t>Hands Up   Hands Up 2025</t>
  </si>
  <si>
    <t># 1235</t>
  </si>
  <si>
    <t># 1236</t>
  </si>
  <si>
    <t># 1237</t>
  </si>
  <si>
    <t># 1238</t>
  </si>
  <si>
    <t># 1239</t>
  </si>
  <si>
    <t># 1240</t>
  </si>
  <si>
    <t># 1241</t>
  </si>
  <si>
    <t># 1804</t>
  </si>
  <si>
    <t># 1000005</t>
  </si>
  <si>
    <r>
      <t>2025</t>
    </r>
    <r>
      <rPr>
        <sz val="14"/>
        <rFont val="細明體"/>
        <family val="3"/>
        <charset val="136"/>
      </rPr>
      <t>風生水起</t>
    </r>
    <r>
      <rPr>
        <sz val="14"/>
        <rFont val="Times New Roman"/>
        <family val="1"/>
      </rPr>
      <t xml:space="preserve"> 2025 Feng Shui and Fortune (13 EPI)</t>
    </r>
  </si>
  <si>
    <t># 9</t>
  </si>
  <si>
    <t># 10</t>
  </si>
  <si>
    <t># 11</t>
  </si>
  <si>
    <t># 12</t>
  </si>
  <si>
    <t>800577845 (CC)</t>
  </si>
  <si>
    <t>#  2</t>
  </si>
  <si>
    <t>#  3</t>
  </si>
  <si>
    <t>#  4</t>
  </si>
  <si>
    <t>#  5</t>
  </si>
  <si>
    <t># 8</t>
  </si>
  <si>
    <t>新聞掏寶  # 235</t>
  </si>
  <si>
    <t>玲玲友情報 # 57</t>
  </si>
  <si>
    <t>解風福岡 #9</t>
  </si>
  <si>
    <t>美食新聞報道 # 59</t>
  </si>
  <si>
    <t>解風福岡 #10</t>
  </si>
  <si>
    <t>巨輪</t>
  </si>
  <si>
    <t>Brother's Keeper (32 EPI)</t>
  </si>
  <si>
    <t># 19 - 20</t>
  </si>
  <si>
    <t># 21 - 22</t>
  </si>
  <si>
    <t>我們的畢業禮 Our Graduation Ceremony (20 EPI)</t>
  </si>
  <si>
    <t># 7-8</t>
  </si>
  <si>
    <t># 9-10</t>
  </si>
  <si>
    <t># 11-12</t>
  </si>
  <si>
    <t># 13-14</t>
  </si>
  <si>
    <t>(CA/MA) (Sub: Chi/Eng)  (CC)</t>
  </si>
  <si>
    <r>
      <rPr>
        <sz val="14"/>
        <rFont val="新細明體"/>
        <family val="1"/>
        <charset val="136"/>
      </rPr>
      <t>我們的畢業禮</t>
    </r>
    <r>
      <rPr>
        <sz val="14"/>
        <rFont val="Times New Roman"/>
        <family val="1"/>
      </rPr>
      <t xml:space="preserve"> Our Graduation Ceremony (10 EPI)</t>
    </r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</si>
  <si>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8</t>
    </r>
  </si>
  <si>
    <t># 15-16</t>
  </si>
  <si>
    <t># 17-20</t>
  </si>
  <si>
    <t>Parade For Celebration Of The Year Of The Snake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</si>
  <si>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6</t>
    </r>
    <r>
      <rPr>
        <sz val="14"/>
        <rFont val="Times New Roman"/>
        <family val="1"/>
        <charset val="136"/>
      </rPr>
      <t xml:space="preserve">    1615</t>
    </r>
  </si>
  <si>
    <t>FUTIAN001</t>
  </si>
  <si>
    <r>
      <t xml:space="preserve">TVB </t>
    </r>
    <r>
      <rPr>
        <sz val="14"/>
        <rFont val="細明體"/>
        <family val="3"/>
        <charset val="136"/>
      </rPr>
      <t>主播带你看福田</t>
    </r>
    <r>
      <rPr>
        <sz val="14"/>
        <rFont val="Times New Roman"/>
        <family val="1"/>
      </rPr>
      <t xml:space="preserve">  1615</t>
    </r>
  </si>
  <si>
    <t># 2488</t>
  </si>
  <si>
    <t># 2489</t>
  </si>
  <si>
    <t># 2490</t>
  </si>
  <si>
    <t># 2491</t>
  </si>
  <si>
    <t># 2492</t>
  </si>
  <si>
    <t># 2</t>
  </si>
  <si>
    <t># 17 - 20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</si>
  <si>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#14</t>
    </r>
  </si>
  <si>
    <t>新聞掏寶 # 237</t>
  </si>
  <si>
    <t xml:space="preserve">(R)        </t>
  </si>
  <si>
    <t>800651331 (Sub: Chi) (CA/MA) (OP)</t>
  </si>
  <si>
    <t>Finance Magazine 2025</t>
  </si>
  <si>
    <t># 3</t>
  </si>
  <si>
    <t># 4</t>
  </si>
  <si>
    <t># 5</t>
  </si>
  <si>
    <t># 3716</t>
  </si>
  <si>
    <t># 3717            2315</t>
  </si>
  <si>
    <t># 6</t>
  </si>
  <si>
    <t># 7</t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</si>
  <si>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</si>
  <si>
    <t># 65</t>
  </si>
  <si>
    <t># 66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</si>
  <si>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</si>
  <si>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7</t>
    <phoneticPr fontId="0" type="noConversion"/>
  </si>
  <si>
    <t>PERIOD: 17 - 23 Feb 2025</t>
    <phoneticPr fontId="0" type="noConversion"/>
  </si>
  <si>
    <t># 47</t>
    <phoneticPr fontId="0" type="noConversion"/>
  </si>
  <si>
    <t># 9</t>
    <phoneticPr fontId="0" type="noConversion"/>
  </si>
  <si>
    <t># 2493</t>
    <phoneticPr fontId="0" type="noConversion"/>
  </si>
  <si>
    <t># 1249</t>
    <phoneticPr fontId="0" type="noConversion"/>
  </si>
  <si>
    <t>今晚乜都拗 Express Yourself Tonight (15 EPI)</t>
  </si>
  <si>
    <t># 27 - 28</t>
    <phoneticPr fontId="0" type="noConversion"/>
  </si>
  <si>
    <t># 29 - 30</t>
    <phoneticPr fontId="0" type="noConversion"/>
  </si>
  <si>
    <t>兄弟幫 Big Boys Club (2505 EPI)</t>
  </si>
  <si>
    <t># 1810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</si>
  <si>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238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</si>
  <si>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63</t>
    </r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</si>
  <si>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</si>
  <si>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7</t>
    </r>
  </si>
  <si>
    <t># 1656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</si>
  <si>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#11</t>
    </r>
  </si>
  <si>
    <t># 4</t>
    <phoneticPr fontId="0" type="noConversion"/>
  </si>
  <si>
    <t># 7</t>
    <phoneticPr fontId="0" type="noConversion"/>
  </si>
  <si>
    <t># 1811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</si>
  <si>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8</t>
    </r>
  </si>
  <si>
    <t># 11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</si>
  <si>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62</t>
    </r>
  </si>
  <si>
    <t>解風福岡 #13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</si>
  <si>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63</t>
    </r>
  </si>
  <si>
    <t>解風福岡 #14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</si>
  <si>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385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</si>
  <si>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8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</si>
  <si>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8</t>
    </r>
  </si>
  <si>
    <t># 48</t>
    <phoneticPr fontId="0" type="noConversion"/>
  </si>
  <si>
    <t># 2494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</si>
  <si>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10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</si>
  <si>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#16</t>
    </r>
  </si>
  <si>
    <t>意料之踪 # 6</t>
    <phoneticPr fontId="0" type="noConversion"/>
  </si>
  <si>
    <t>800652655 (Sub: *Chi) (OP)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</si>
  <si>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#9 (26 EPI)</t>
    </r>
  </si>
  <si>
    <t>友乜唔講得 #5</t>
    <phoneticPr fontId="0" type="noConversion"/>
  </si>
  <si>
    <t>J Music #74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</si>
  <si>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8</t>
    </r>
  </si>
  <si>
    <t># 3718</t>
    <phoneticPr fontId="0" type="noConversion"/>
  </si>
  <si>
    <t># 3721            2315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</si>
  <si>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#15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</si>
  <si>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27</t>
    </r>
  </si>
  <si>
    <r>
      <t>歐洲鐵騎遊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# 3</t>
    </r>
  </si>
  <si>
    <t>澳洲潮什麼 # 3</t>
    <phoneticPr fontId="0" type="noConversion"/>
  </si>
  <si>
    <t># 14</t>
  </si>
  <si>
    <t># 15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</si>
  <si>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#34-38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</si>
  <si>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</si>
  <si>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8</t>
    <phoneticPr fontId="0" type="noConversion"/>
  </si>
  <si>
    <t>PERIOD: 24 - 2 Mar 2025</t>
    <phoneticPr fontId="0" type="noConversion"/>
  </si>
  <si>
    <t># 54</t>
    <phoneticPr fontId="0" type="noConversion"/>
  </si>
  <si>
    <t># 16</t>
    <phoneticPr fontId="0" type="noConversion"/>
  </si>
  <si>
    <t># 2498</t>
    <phoneticPr fontId="0" type="noConversion"/>
  </si>
  <si>
    <t># 1256</t>
    <phoneticPr fontId="0" type="noConversion"/>
  </si>
  <si>
    <t># 10</t>
    <phoneticPr fontId="0" type="noConversion"/>
  </si>
  <si>
    <t>十八年後的終極告白</t>
  </si>
  <si>
    <t>Brutally Young (20 EPI)</t>
  </si>
  <si>
    <t># 31 - 32</t>
    <phoneticPr fontId="0" type="noConversion"/>
  </si>
  <si>
    <t># 1 - 2</t>
    <phoneticPr fontId="0" type="noConversion"/>
  </si>
  <si>
    <t># 1815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</si>
  <si>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239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</si>
  <si>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64</t>
    </r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</si>
  <si>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6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</si>
  <si>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8</t>
    </r>
  </si>
  <si>
    <t># 1661</t>
    <phoneticPr fontId="0" type="noConversion"/>
  </si>
  <si>
    <t xml:space="preserve">(R)          </t>
  </si>
  <si>
    <t># 8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</si>
  <si>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#12</t>
    </r>
  </si>
  <si>
    <t>大師兄春日限定感謝祭</t>
    <phoneticPr fontId="0" type="noConversion"/>
  </si>
  <si>
    <t># 1816</t>
    <phoneticPr fontId="0" type="noConversion"/>
  </si>
  <si>
    <t>解風福岡 #16</t>
    <phoneticPr fontId="0" type="noConversion"/>
  </si>
  <si>
    <t>Fukuoka Unlock (16 EPI)</t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</si>
  <si>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9</t>
    </r>
  </si>
  <si>
    <r>
      <t>美食新聞報道</t>
    </r>
    <r>
      <rPr>
        <sz val="14"/>
        <rFont val="Times New Roman"/>
        <family val="1"/>
        <charset val="136"/>
      </rPr>
      <t xml:space="preserve"> # 64</t>
    </r>
  </si>
  <si>
    <t>解風福岡 #15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</si>
  <si>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65</t>
    </r>
  </si>
  <si>
    <t>動物森友島 #7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</si>
  <si>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386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</si>
  <si>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9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</si>
  <si>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9</t>
    </r>
  </si>
  <si>
    <t># 55</t>
    <phoneticPr fontId="0" type="noConversion"/>
  </si>
  <si>
    <t># 2499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</si>
  <si>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#17</t>
    </r>
  </si>
  <si>
    <t>800649170 (Sub: *Chi) (OP)</t>
  </si>
  <si>
    <t>意料之踪 # 7</t>
  </si>
  <si>
    <t>Fantastic Feasts and Where To Find Them (12 EPI)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</si>
  <si>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9</t>
    </r>
  </si>
  <si>
    <t># 3722</t>
    <phoneticPr fontId="0" type="noConversion"/>
  </si>
  <si>
    <t># 3725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</si>
  <si>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28</t>
    </r>
  </si>
  <si>
    <t>澳洲潮什麼 # 4</t>
    <phoneticPr fontId="0" type="noConversion"/>
  </si>
  <si>
    <t># 17</t>
    <phoneticPr fontId="0" type="noConversion"/>
  </si>
  <si>
    <t># 18</t>
    <phoneticPr fontId="0" type="noConversion"/>
  </si>
  <si>
    <t># 19</t>
  </si>
  <si>
    <t># 20</t>
  </si>
  <si>
    <r>
      <t>2025</t>
    </r>
    <r>
      <rPr>
        <sz val="14"/>
        <rFont val="細明體"/>
        <family val="1"/>
        <charset val="136"/>
      </rPr>
      <t>風生水起</t>
    </r>
    <r>
      <rPr>
        <sz val="14"/>
        <rFont val="Times New Roman"/>
        <family val="1"/>
      </rPr>
      <t xml:space="preserve"> 2025 Feng Shui and Fortune (13 EPI)</t>
    </r>
  </si>
  <si>
    <r>
      <rPr>
        <sz val="14"/>
        <rFont val="細明體"/>
        <family val="1"/>
        <charset val="136"/>
      </rPr>
      <t>今晚乜都拗</t>
    </r>
    <r>
      <rPr>
        <sz val="14"/>
        <rFont val="Times New Roman"/>
        <family val="1"/>
      </rPr>
      <t xml:space="preserve"> Express Yourself Tonight (15 EPI)</t>
    </r>
  </si>
  <si>
    <t># 3714            2315</t>
    <phoneticPr fontId="0" type="noConversion"/>
  </si>
  <si>
    <t>友乜唔講得 #3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</si>
  <si>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6</t>
    </r>
  </si>
  <si>
    <t># 69</t>
  </si>
  <si>
    <t># 70</t>
  </si>
  <si>
    <r>
      <t xml:space="preserve">TVB </t>
    </r>
    <r>
      <rPr>
        <sz val="14"/>
        <rFont val="細明體"/>
        <family val="3"/>
        <charset val="136"/>
      </rPr>
      <t>主播带你看福田</t>
    </r>
    <r>
      <rPr>
        <sz val="14"/>
        <rFont val="Times New Roman"/>
        <family val="1"/>
      </rPr>
      <t xml:space="preserve">   2415</t>
    </r>
  </si>
  <si>
    <r>
      <t xml:space="preserve">800613851 (Sub: Chi)(CC) </t>
    </r>
    <r>
      <rPr>
        <sz val="14"/>
        <rFont val="微軟正黑體"/>
        <family val="1"/>
        <charset val="136"/>
      </rPr>
      <t>遊走世界天與地</t>
    </r>
  </si>
  <si>
    <t>Across Borders (6 EI)</t>
  </si>
  <si>
    <t># 71</t>
  </si>
  <si>
    <t># 72</t>
  </si>
  <si>
    <r>
      <t>遊走世界天與地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# 1</t>
    </r>
  </si>
  <si>
    <t>遊走世界天與地</t>
  </si>
  <si>
    <t># 1660          0545</t>
  </si>
  <si>
    <t>800653225 (Sub: *Chi) (OP)</t>
  </si>
  <si>
    <t>大師兄春日限定感謝祭</t>
  </si>
  <si>
    <t>Super Trio - Spring Special 2025</t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</si>
  <si>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#10 (26 EPI)</t>
    </r>
  </si>
  <si>
    <t>You Are Not Alone</t>
  </si>
  <si>
    <t>800648584 (Sub: *Chi) (OP)</t>
  </si>
  <si>
    <t>Midlife, Sing &amp; Shine! 3 (28 EPI)</t>
  </si>
  <si>
    <t>800652655 (Sub: *Chi) (OP)</t>
  </si>
  <si>
    <t>友乜唔講得 #6</t>
  </si>
  <si>
    <t>Friendship Has No Limits (13 EPI)</t>
  </si>
  <si>
    <t>800641963  (Sub: Chi) (CC)</t>
  </si>
  <si>
    <t>800651242 (Sub: *Chi) (OP)</t>
  </si>
  <si>
    <t xml:space="preserve">Shock Mystery </t>
  </si>
  <si>
    <t>JSG Billboard 2025</t>
  </si>
  <si>
    <t>解風福岡 #16</t>
  </si>
  <si>
    <t># 1665          0545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</si>
</sst>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76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5" borderId="1" applyNumberFormat="0" applyAlignment="0" applyProtection="0">
      <alignment vertical="center"/>
    </xf>
    <xf numFmtId="0" fontId="62" fillId="25" borderId="1" applyNumberFormat="0" applyAlignment="0" applyProtection="0">
      <alignment vertical="center"/>
    </xf>
    <xf numFmtId="0" fontId="63" fillId="26" borderId="2" applyNumberFormat="0" applyAlignment="0" applyProtection="0">
      <alignment vertical="center"/>
    </xf>
    <xf numFmtId="0" fontId="63" fillId="26" borderId="2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6" fillId="0" borderId="4" applyNumberFormat="0" applyFill="0" applyAlignment="0" applyProtection="0">
      <alignment vertical="center"/>
    </xf>
    <xf numFmtId="0" fontId="66" fillId="0" borderId="4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8" fillId="0" borderId="8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8" borderId="1" applyNumberFormat="0" applyAlignment="0" applyProtection="0">
      <alignment vertical="center"/>
    </xf>
    <xf numFmtId="0" fontId="69" fillId="8" borderId="1" applyNumberFormat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0" fillId="0" borderId="10" applyNumberFormat="0" applyFill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25" borderId="12" applyNumberFormat="0" applyAlignment="0" applyProtection="0">
      <alignment vertical="center"/>
    </xf>
    <xf numFmtId="0" fontId="72" fillId="25" borderId="1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14" applyNumberFormat="0" applyFill="0" applyAlignment="0" applyProtection="0">
      <alignment vertical="center"/>
    </xf>
    <xf numFmtId="0" fontId="74" fillId="0" borderId="14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</cellStyleXfs>
  <cellXfs count="786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71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3" xfId="0" applyFont="1" applyBorder="1" applyAlignment="1">
      <alignment horizontal="left" vertical="center"/>
    </xf>
    <xf numFmtId="0" fontId="47" fillId="0" borderId="85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49" fontId="47" fillId="0" borderId="71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33" xfId="0" applyFont="1" applyBorder="1" applyAlignment="1">
      <alignment horizontal="center" vertical="center"/>
    </xf>
    <xf numFmtId="49" fontId="47" fillId="0" borderId="75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6" fillId="0" borderId="22" xfId="0" applyNumberFormat="1" applyFont="1" applyBorder="1" applyAlignment="1">
      <alignment horizontal="right" vertical="center" wrapText="1"/>
    </xf>
    <xf numFmtId="0" fontId="47" fillId="0" borderId="57" xfId="0" applyFont="1" applyBorder="1" applyAlignment="1">
      <alignment horizontal="left" vertical="center"/>
    </xf>
    <xf numFmtId="49" fontId="46" fillId="0" borderId="73" xfId="0" applyNumberFormat="1" applyFont="1" applyBorder="1" applyAlignment="1">
      <alignment horizontal="left" vertical="center"/>
    </xf>
    <xf numFmtId="0" fontId="47" fillId="0" borderId="36" xfId="0" applyFont="1" applyBorder="1" applyAlignment="1">
      <alignment horizontal="center" vertical="center"/>
    </xf>
    <xf numFmtId="0" fontId="47" fillId="0" borderId="39" xfId="0" applyFont="1" applyBorder="1" applyAlignment="1">
      <alignment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45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3" xfId="0" applyNumberFormat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quotePrefix="1" applyFont="1" applyBorder="1" applyAlignment="1">
      <alignment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7" fillId="0" borderId="51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4" xfId="0" applyFont="1" applyBorder="1" applyAlignment="1">
      <alignment horizontal="left" vertical="center"/>
    </xf>
    <xf numFmtId="0" fontId="47" fillId="0" borderId="59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54" fillId="0" borderId="42" xfId="0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47" fillId="0" borderId="42" xfId="0" applyFont="1" applyBorder="1" applyAlignment="1">
      <alignment vertical="center"/>
    </xf>
    <xf numFmtId="0" fontId="52" fillId="0" borderId="42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87" xfId="0" applyFont="1" applyBorder="1" applyAlignment="1">
      <alignment horizontal="left" vertical="center"/>
    </xf>
    <xf numFmtId="0" fontId="56" fillId="0" borderId="36" xfId="0" applyFont="1" applyBorder="1" applyAlignment="1">
      <alignment horizontal="center" vertical="center"/>
    </xf>
    <xf numFmtId="0" fontId="46" fillId="0" borderId="45" xfId="0" applyFont="1" applyBorder="1" applyAlignment="1">
      <alignment horizontal="right" vertical="center"/>
    </xf>
    <xf numFmtId="0" fontId="47" fillId="0" borderId="58" xfId="0" quotePrefix="1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0" fontId="42" fillId="0" borderId="45" xfId="0" applyFont="1" applyBorder="1" applyAlignment="1">
      <alignment vertical="center"/>
    </xf>
    <xf numFmtId="49" fontId="47" fillId="0" borderId="25" xfId="0" applyNumberFormat="1" applyFont="1" applyBorder="1" applyAlignment="1">
      <alignment horizontal="left" vertical="center"/>
    </xf>
    <xf numFmtId="0" fontId="47" fillId="0" borderId="56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8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righ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 wrapText="1"/>
    </xf>
    <xf numFmtId="49" fontId="47" fillId="0" borderId="82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0" fontId="47" fillId="0" borderId="63" xfId="0" applyFont="1" applyBorder="1" applyAlignment="1">
      <alignment horizontal="left" vertical="center"/>
    </xf>
    <xf numFmtId="0" fontId="52" fillId="0" borderId="0" xfId="0" applyFont="1" applyAlignment="1">
      <alignment vertical="center"/>
    </xf>
    <xf numFmtId="0" fontId="42" fillId="0" borderId="41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47" fillId="0" borderId="0" xfId="388" applyFont="1" applyAlignment="1">
      <alignment vertical="center"/>
    </xf>
    <xf numFmtId="0" fontId="46" fillId="0" borderId="18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7" fillId="0" borderId="82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49" fontId="47" fillId="0" borderId="33" xfId="0" applyNumberFormat="1" applyFont="1" applyBorder="1" applyAlignment="1">
      <alignment horizontal="center" vertical="center"/>
    </xf>
    <xf numFmtId="0" fontId="47" fillId="0" borderId="41" xfId="388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47" fillId="0" borderId="58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41" xfId="0" applyFont="1" applyBorder="1" applyAlignment="1">
      <alignment vertical="center"/>
    </xf>
    <xf numFmtId="0" fontId="47" fillId="0" borderId="37" xfId="388" applyFont="1" applyBorder="1" applyAlignment="1">
      <alignment horizontal="right" vertical="center" wrapText="1"/>
    </xf>
    <xf numFmtId="0" fontId="47" fillId="0" borderId="82" xfId="0" applyFont="1" applyBorder="1" applyAlignment="1">
      <alignment horizontal="left" vertical="center"/>
    </xf>
    <xf numFmtId="0" fontId="47" fillId="0" borderId="60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54" fillId="0" borderId="42" xfId="0" quotePrefix="1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54" fillId="0" borderId="41" xfId="388" applyFont="1" applyBorder="1" applyAlignment="1">
      <alignment horizontal="center" vertical="center" wrapText="1"/>
    </xf>
    <xf numFmtId="0" fontId="47" fillId="0" borderId="0" xfId="0" quotePrefix="1" applyFont="1" applyAlignment="1">
      <alignment horizontal="center" vertical="center"/>
    </xf>
    <xf numFmtId="0" fontId="53" fillId="0" borderId="37" xfId="0" applyFont="1" applyBorder="1" applyAlignment="1">
      <alignment horizontal="right" vertical="center"/>
    </xf>
    <xf numFmtId="0" fontId="47" fillId="0" borderId="62" xfId="0" applyFont="1" applyBorder="1" applyAlignment="1">
      <alignment horizontal="right" vertical="center"/>
    </xf>
    <xf numFmtId="0" fontId="47" fillId="0" borderId="38" xfId="0" quotePrefix="1" applyFont="1" applyBorder="1" applyAlignment="1">
      <alignment horizontal="left" vertical="center"/>
    </xf>
    <xf numFmtId="0" fontId="59" fillId="0" borderId="41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6" xfId="0" applyFont="1" applyBorder="1" applyAlignment="1">
      <alignment horizontal="right" vertical="center"/>
    </xf>
    <xf numFmtId="0" fontId="47" fillId="0" borderId="42" xfId="0" applyFont="1" applyBorder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47" fillId="0" borderId="84" xfId="0" applyFont="1" applyBorder="1" applyAlignment="1">
      <alignment horizontal="center" vertical="center"/>
    </xf>
    <xf numFmtId="0" fontId="46" fillId="0" borderId="74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71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6" fillId="0" borderId="73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5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75" xfId="0" applyFont="1" applyBorder="1" applyAlignment="1">
      <alignment horizontal="left" vertical="center"/>
    </xf>
    <xf numFmtId="0" fontId="53" fillId="0" borderId="56" xfId="0" applyFont="1" applyBorder="1" applyAlignment="1">
      <alignment horizontal="center" vertical="center"/>
    </xf>
    <xf numFmtId="0" fontId="46" fillId="0" borderId="78" xfId="0" applyFont="1" applyBorder="1" applyAlignment="1">
      <alignment horizontal="right" vertical="center"/>
    </xf>
    <xf numFmtId="0" fontId="47" fillId="0" borderId="56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0" fontId="59" fillId="0" borderId="56" xfId="0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 wrapText="1" shrinkToFit="1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6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52" fillId="0" borderId="54" xfId="0" applyFont="1" applyBorder="1" applyAlignment="1">
      <alignment horizontal="center" vertical="center"/>
    </xf>
    <xf numFmtId="0" fontId="47" fillId="0" borderId="46" xfId="0" applyFont="1" applyBorder="1" applyAlignment="1">
      <alignment vertical="center"/>
    </xf>
    <xf numFmtId="0" fontId="47" fillId="0" borderId="27" xfId="0" applyFont="1" applyBorder="1" applyAlignment="1">
      <alignment horizontal="left" vertical="center"/>
    </xf>
    <xf numFmtId="0" fontId="43" fillId="0" borderId="42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/>
    </xf>
    <xf numFmtId="0" fontId="47" fillId="0" borderId="55" xfId="0" quotePrefix="1" applyFont="1" applyBorder="1" applyAlignment="1">
      <alignment vertical="center"/>
    </xf>
    <xf numFmtId="0" fontId="59" fillId="0" borderId="37" xfId="388" applyFont="1" applyBorder="1" applyAlignment="1">
      <alignment horizontal="center" vertical="center" wrapText="1"/>
    </xf>
    <xf numFmtId="0" fontId="47" fillId="0" borderId="57" xfId="0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0" fontId="59" fillId="0" borderId="56" xfId="0" quotePrefix="1" applyFont="1" applyBorder="1" applyAlignment="1">
      <alignment horizontal="center" vertical="center"/>
    </xf>
    <xf numFmtId="0" fontId="47" fillId="0" borderId="60" xfId="0" applyFont="1" applyBorder="1" applyAlignment="1">
      <alignment vertical="center"/>
    </xf>
    <xf numFmtId="0" fontId="47" fillId="0" borderId="54" xfId="0" quotePrefix="1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52" fillId="0" borderId="42" xfId="0" applyFont="1" applyBorder="1" applyAlignment="1">
      <alignment vertical="center"/>
    </xf>
    <xf numFmtId="49" fontId="47" fillId="0" borderId="54" xfId="0" quotePrefix="1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left" vertical="center"/>
    </xf>
    <xf numFmtId="0" fontId="47" fillId="0" borderId="45" xfId="0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49" fontId="46" fillId="0" borderId="77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7" fillId="0" borderId="40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0" fontId="52" fillId="0" borderId="88" xfId="0" applyFont="1" applyBorder="1" applyAlignment="1">
      <alignment horizontal="center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left" vertical="center"/>
    </xf>
    <xf numFmtId="0" fontId="47" fillId="27" borderId="0" xfId="0" applyFont="1" applyFill="1" applyAlignment="1">
      <alignment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right" vertical="center"/>
    </xf>
    <xf numFmtId="0" fontId="47" fillId="27" borderId="53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33" xfId="0" applyFont="1" applyFill="1" applyBorder="1" applyAlignment="1">
      <alignment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79" xfId="0" applyFont="1" applyFill="1" applyBorder="1" applyAlignment="1">
      <alignment horizontal="left" vertical="center"/>
    </xf>
    <xf numFmtId="0" fontId="47" fillId="27" borderId="69" xfId="0" applyFont="1" applyFill="1" applyBorder="1" applyAlignment="1">
      <alignment horizontal="left" vertical="center"/>
    </xf>
    <xf numFmtId="0" fontId="47" fillId="27" borderId="41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32" xfId="0" applyFont="1" applyFill="1" applyBorder="1" applyAlignment="1">
      <alignment horizontal="left" vertical="center"/>
    </xf>
    <xf numFmtId="0" fontId="52" fillId="27" borderId="70" xfId="0" applyFont="1" applyFill="1" applyBorder="1" applyAlignment="1">
      <alignment horizontal="center" vertical="center"/>
    </xf>
    <xf numFmtId="0" fontId="59" fillId="27" borderId="42" xfId="0" applyFont="1" applyFill="1" applyBorder="1" applyAlignment="1">
      <alignment horizontal="center" vertical="center"/>
    </xf>
    <xf numFmtId="0" fontId="54" fillId="27" borderId="41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52" fillId="27" borderId="41" xfId="0" applyFont="1" applyFill="1" applyBorder="1" applyAlignment="1">
      <alignment horizontal="center" vertical="center"/>
    </xf>
    <xf numFmtId="0" fontId="52" fillId="27" borderId="33" xfId="0" applyFont="1" applyFill="1" applyBorder="1" applyAlignment="1">
      <alignment horizontal="center" vertical="center"/>
    </xf>
    <xf numFmtId="0" fontId="47" fillId="27" borderId="51" xfId="0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52" fillId="27" borderId="37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right" vertical="center"/>
    </xf>
    <xf numFmtId="0" fontId="52" fillId="27" borderId="0" xfId="0" applyFont="1" applyFill="1" applyAlignment="1">
      <alignment horizontal="center"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vertical="center"/>
    </xf>
    <xf numFmtId="0" fontId="47" fillId="27" borderId="38" xfId="0" applyFont="1" applyFill="1" applyBorder="1" applyAlignment="1">
      <alignment horizontal="left" vertical="center"/>
    </xf>
    <xf numFmtId="0" fontId="47" fillId="27" borderId="46" xfId="0" applyFont="1" applyFill="1" applyBorder="1" applyAlignment="1">
      <alignment horizontal="left" vertical="center"/>
    </xf>
    <xf numFmtId="49" fontId="47" fillId="27" borderId="55" xfId="0" applyNumberFormat="1" applyFont="1" applyFill="1" applyBorder="1" applyAlignment="1">
      <alignment horizontal="left" vertical="center" wrapText="1"/>
    </xf>
    <xf numFmtId="0" fontId="48" fillId="27" borderId="41" xfId="388" applyFont="1" applyFill="1" applyBorder="1" applyAlignment="1">
      <alignment horizontal="center" vertical="center" wrapText="1"/>
    </xf>
    <xf numFmtId="0" fontId="48" fillId="27" borderId="56" xfId="0" applyFont="1" applyFill="1" applyBorder="1" applyAlignment="1">
      <alignment horizontal="center" vertical="center" wrapText="1"/>
    </xf>
    <xf numFmtId="49" fontId="48" fillId="27" borderId="41" xfId="0" applyNumberFormat="1" applyFont="1" applyFill="1" applyBorder="1" applyAlignment="1">
      <alignment horizontal="center" vertical="center" wrapText="1" shrinkToFit="1"/>
    </xf>
    <xf numFmtId="0" fontId="48" fillId="27" borderId="56" xfId="0" applyFont="1" applyFill="1" applyBorder="1" applyAlignment="1">
      <alignment vertical="center"/>
    </xf>
    <xf numFmtId="0" fontId="47" fillId="27" borderId="0" xfId="0" applyFont="1" applyFill="1" applyAlignment="1">
      <alignment horizontal="left" vertical="center"/>
    </xf>
    <xf numFmtId="49" fontId="52" fillId="27" borderId="41" xfId="0" applyNumberFormat="1" applyFont="1" applyFill="1" applyBorder="1" applyAlignment="1">
      <alignment horizontal="center" vertical="center" shrinkToFit="1"/>
    </xf>
    <xf numFmtId="0" fontId="53" fillId="27" borderId="56" xfId="0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center" vertical="center"/>
    </xf>
    <xf numFmtId="0" fontId="47" fillId="27" borderId="56" xfId="0" quotePrefix="1" applyFont="1" applyFill="1" applyBorder="1" applyAlignment="1">
      <alignment horizontal="center" vertical="center"/>
    </xf>
    <xf numFmtId="0" fontId="48" fillId="27" borderId="41" xfId="388" applyFont="1" applyFill="1" applyBorder="1" applyAlignment="1">
      <alignment horizontal="center" vertical="center"/>
    </xf>
    <xf numFmtId="49" fontId="48" fillId="27" borderId="37" xfId="0" applyNumberFormat="1" applyFont="1" applyFill="1" applyBorder="1" applyAlignment="1">
      <alignment vertical="center" shrinkToFit="1"/>
    </xf>
    <xf numFmtId="0" fontId="47" fillId="27" borderId="56" xfId="0" applyFont="1" applyFill="1" applyBorder="1" applyAlignment="1">
      <alignment vertical="center"/>
    </xf>
    <xf numFmtId="0" fontId="47" fillId="27" borderId="41" xfId="0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left" vertical="center"/>
    </xf>
    <xf numFmtId="0" fontId="54" fillId="27" borderId="41" xfId="388" applyFont="1" applyFill="1" applyBorder="1" applyAlignment="1">
      <alignment horizontal="center" vertical="center" wrapText="1"/>
    </xf>
    <xf numFmtId="49" fontId="47" fillId="27" borderId="56" xfId="0" applyNumberFormat="1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vertical="center"/>
    </xf>
    <xf numFmtId="0" fontId="43" fillId="27" borderId="0" xfId="0" applyFont="1" applyFill="1" applyAlignment="1">
      <alignment vertical="center"/>
    </xf>
    <xf numFmtId="0" fontId="53" fillId="27" borderId="41" xfId="388" quotePrefix="1" applyFont="1" applyFill="1" applyBorder="1" applyAlignment="1">
      <alignment horizontal="center" vertical="center"/>
    </xf>
    <xf numFmtId="0" fontId="47" fillId="27" borderId="54" xfId="0" applyFont="1" applyFill="1" applyBorder="1" applyAlignment="1">
      <alignment vertical="center"/>
    </xf>
    <xf numFmtId="0" fontId="47" fillId="27" borderId="46" xfId="388" applyFont="1" applyFill="1" applyBorder="1" applyAlignment="1">
      <alignment horizontal="left"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2" fillId="27" borderId="41" xfId="388" applyFont="1" applyFill="1" applyBorder="1" applyAlignment="1">
      <alignment horizontal="center" vertical="center" wrapText="1"/>
    </xf>
    <xf numFmtId="0" fontId="53" fillId="27" borderId="33" xfId="388" applyFont="1" applyFill="1" applyBorder="1" applyAlignment="1">
      <alignment horizontal="center" vertical="center" wrapText="1"/>
    </xf>
    <xf numFmtId="0" fontId="59" fillId="27" borderId="56" xfId="0" applyFont="1" applyFill="1" applyBorder="1" applyAlignment="1">
      <alignment horizontal="center" vertical="center"/>
    </xf>
    <xf numFmtId="0" fontId="42" fillId="27" borderId="0" xfId="0" applyFont="1" applyFill="1" applyAlignment="1">
      <alignment vertical="center"/>
    </xf>
    <xf numFmtId="0" fontId="48" fillId="27" borderId="0" xfId="0" applyFont="1" applyFill="1" applyAlignment="1">
      <alignment horizontal="left" vertical="center"/>
    </xf>
    <xf numFmtId="49" fontId="47" fillId="27" borderId="41" xfId="0" applyNumberFormat="1" applyFont="1" applyFill="1" applyBorder="1" applyAlignment="1">
      <alignment horizontal="center" vertical="center" wrapText="1" shrinkToFit="1"/>
    </xf>
    <xf numFmtId="0" fontId="48" fillId="27" borderId="31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vertical="center"/>
    </xf>
    <xf numFmtId="0" fontId="47" fillId="27" borderId="58" xfId="0" applyFont="1" applyFill="1" applyBorder="1" applyAlignment="1">
      <alignment horizontal="left" vertical="center" wrapText="1"/>
    </xf>
    <xf numFmtId="0" fontId="46" fillId="27" borderId="36" xfId="0" applyFont="1" applyFill="1" applyBorder="1" applyAlignment="1">
      <alignment horizontal="right" vertical="center"/>
    </xf>
    <xf numFmtId="0" fontId="47" fillId="27" borderId="37" xfId="388" applyFont="1" applyFill="1" applyBorder="1" applyAlignment="1">
      <alignment horizontal="center" vertical="center"/>
    </xf>
    <xf numFmtId="0" fontId="47" fillId="27" borderId="62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49" fontId="47" fillId="27" borderId="46" xfId="0" applyNumberFormat="1" applyFont="1" applyFill="1" applyBorder="1" applyAlignment="1">
      <alignment horizontal="left" vertical="center" wrapText="1"/>
    </xf>
    <xf numFmtId="0" fontId="53" fillId="27" borderId="0" xfId="0" applyFont="1" applyFill="1" applyAlignment="1">
      <alignment horizontal="center" vertical="center"/>
    </xf>
    <xf numFmtId="0" fontId="46" fillId="27" borderId="63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67" xfId="0" applyFont="1" applyFill="1" applyBorder="1" applyAlignment="1">
      <alignment horizontal="center" vertical="center"/>
    </xf>
    <xf numFmtId="0" fontId="46" fillId="27" borderId="68" xfId="0" applyFont="1" applyFill="1" applyBorder="1" applyAlignment="1">
      <alignment horizontal="center" vertical="center"/>
    </xf>
    <xf numFmtId="0" fontId="46" fillId="27" borderId="83" xfId="0" applyFont="1" applyFill="1" applyBorder="1" applyAlignment="1">
      <alignment horizontal="left" vertical="center"/>
    </xf>
    <xf numFmtId="0" fontId="47" fillId="27" borderId="56" xfId="0" quotePrefix="1" applyFont="1" applyFill="1" applyBorder="1" applyAlignment="1">
      <alignment vertical="center"/>
    </xf>
    <xf numFmtId="49" fontId="52" fillId="27" borderId="56" xfId="0" applyNumberFormat="1" applyFont="1" applyFill="1" applyBorder="1" applyAlignment="1">
      <alignment horizontal="center" vertical="center"/>
    </xf>
    <xf numFmtId="0" fontId="47" fillId="27" borderId="56" xfId="388" applyFont="1" applyFill="1" applyBorder="1" applyAlignment="1">
      <alignment vertical="center"/>
    </xf>
    <xf numFmtId="0" fontId="52" fillId="27" borderId="56" xfId="0" applyFont="1" applyFill="1" applyBorder="1" applyAlignment="1">
      <alignment horizontal="center" vertical="center"/>
    </xf>
    <xf numFmtId="0" fontId="52" fillId="27" borderId="54" xfId="0" applyFont="1" applyFill="1" applyBorder="1" applyAlignment="1">
      <alignment horizontal="center" vertical="center"/>
    </xf>
    <xf numFmtId="0" fontId="47" fillId="27" borderId="54" xfId="0" applyFont="1" applyFill="1" applyBorder="1" applyAlignment="1">
      <alignment horizontal="center" vertical="center"/>
    </xf>
    <xf numFmtId="0" fontId="47" fillId="27" borderId="19" xfId="0" applyFont="1" applyFill="1" applyBorder="1" applyAlignment="1">
      <alignment horizontal="center" vertical="center"/>
    </xf>
    <xf numFmtId="49" fontId="47" fillId="0" borderId="89" xfId="0" applyNumberFormat="1" applyFont="1" applyBorder="1" applyAlignment="1">
      <alignment horizontal="right" vertical="center"/>
    </xf>
    <xf numFmtId="49" fontId="46" fillId="0" borderId="18" xfId="0" applyNumberFormat="1" applyFont="1" applyBorder="1" applyAlignment="1">
      <alignment horizontal="right" vertical="center"/>
    </xf>
    <xf numFmtId="49" fontId="47" fillId="0" borderId="82" xfId="0" applyNumberFormat="1" applyFont="1" applyBorder="1" applyAlignment="1">
      <alignment horizontal="right" vertical="center"/>
    </xf>
    <xf numFmtId="0" fontId="52" fillId="0" borderId="43" xfId="0" applyFont="1" applyBorder="1" applyAlignment="1">
      <alignment vertical="center"/>
    </xf>
    <xf numFmtId="0" fontId="47" fillId="0" borderId="43" xfId="0" applyFont="1" applyBorder="1" applyAlignment="1">
      <alignment horizontal="center" vertical="center"/>
    </xf>
    <xf numFmtId="49" fontId="54" fillId="0" borderId="41" xfId="0" applyNumberFormat="1" applyFont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36" xfId="0" applyFont="1" applyFill="1" applyBorder="1" applyAlignment="1">
      <alignment horizontal="right" vertical="center"/>
    </xf>
    <xf numFmtId="49" fontId="52" fillId="27" borderId="41" xfId="0" applyNumberFormat="1" applyFont="1" applyFill="1" applyBorder="1" applyAlignment="1">
      <alignment horizontal="center" vertical="center"/>
    </xf>
    <xf numFmtId="0" fontId="59" fillId="27" borderId="33" xfId="0" applyFont="1" applyFill="1" applyBorder="1" applyAlignment="1">
      <alignment horizontal="center" vertical="center"/>
    </xf>
    <xf numFmtId="49" fontId="47" fillId="27" borderId="41" xfId="0" applyNumberFormat="1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/>
    </xf>
    <xf numFmtId="0" fontId="47" fillId="27" borderId="59" xfId="0" applyFont="1" applyFill="1" applyBorder="1" applyAlignment="1">
      <alignment vertical="center"/>
    </xf>
    <xf numFmtId="49" fontId="46" fillId="27" borderId="58" xfId="0" applyNumberFormat="1" applyFont="1" applyFill="1" applyBorder="1" applyAlignment="1">
      <alignment vertical="center"/>
    </xf>
    <xf numFmtId="49" fontId="52" fillId="27" borderId="33" xfId="0" applyNumberFormat="1" applyFont="1" applyFill="1" applyBorder="1" applyAlignment="1">
      <alignment horizontal="center" vertical="center"/>
    </xf>
    <xf numFmtId="49" fontId="47" fillId="27" borderId="59" xfId="0" applyNumberFormat="1" applyFont="1" applyFill="1" applyBorder="1" applyAlignment="1">
      <alignment horizontal="center" vertical="center" wrapText="1" shrinkToFit="1"/>
    </xf>
    <xf numFmtId="0" fontId="47" fillId="27" borderId="58" xfId="0" quotePrefix="1" applyFont="1" applyFill="1" applyBorder="1" applyAlignment="1">
      <alignment horizontal="left" vertical="center"/>
    </xf>
    <xf numFmtId="0" fontId="47" fillId="27" borderId="33" xfId="0" quotePrefix="1" applyFont="1" applyFill="1" applyBorder="1" applyAlignment="1">
      <alignment horizontal="center" vertical="center"/>
    </xf>
    <xf numFmtId="0" fontId="52" fillId="27" borderId="33" xfId="0" quotePrefix="1" applyFont="1" applyFill="1" applyBorder="1" applyAlignment="1">
      <alignment horizontal="center" vertical="center"/>
    </xf>
    <xf numFmtId="0" fontId="47" fillId="27" borderId="56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67" xfId="0" applyFont="1" applyFill="1" applyBorder="1" applyAlignment="1">
      <alignment horizontal="center" vertical="center"/>
    </xf>
    <xf numFmtId="0" fontId="47" fillId="28" borderId="60" xfId="0" applyFont="1" applyFill="1" applyBorder="1" applyAlignment="1">
      <alignment horizontal="left" vertical="center"/>
    </xf>
    <xf numFmtId="0" fontId="47" fillId="28" borderId="40" xfId="0" applyFont="1" applyFill="1" applyBorder="1" applyAlignment="1">
      <alignment horizontal="center" vertical="center"/>
    </xf>
    <xf numFmtId="0" fontId="47" fillId="28" borderId="40" xfId="0" applyFont="1" applyFill="1" applyBorder="1" applyAlignment="1">
      <alignment horizontal="left" vertical="center"/>
    </xf>
    <xf numFmtId="0" fontId="47" fillId="28" borderId="70" xfId="0" applyFont="1" applyFill="1" applyBorder="1" applyAlignment="1">
      <alignment horizontal="center" vertical="center"/>
    </xf>
    <xf numFmtId="0" fontId="47" fillId="28" borderId="51" xfId="0" applyFont="1" applyFill="1" applyBorder="1" applyAlignment="1">
      <alignment horizontal="center" vertical="center"/>
    </xf>
    <xf numFmtId="0" fontId="47" fillId="28" borderId="57" xfId="0" applyFont="1" applyFill="1" applyBorder="1" applyAlignment="1">
      <alignment horizontal="left" vertical="center"/>
    </xf>
    <xf numFmtId="0" fontId="47" fillId="28" borderId="38" xfId="0" applyFont="1" applyFill="1" applyBorder="1" applyAlignment="1">
      <alignment horizontal="center" vertical="center"/>
    </xf>
    <xf numFmtId="0" fontId="54" fillId="28" borderId="0" xfId="0" applyFont="1" applyFill="1" applyAlignment="1">
      <alignment horizontal="center" vertical="center"/>
    </xf>
    <xf numFmtId="0" fontId="47" fillId="28" borderId="44" xfId="0" applyFont="1" applyFill="1" applyBorder="1" applyAlignment="1">
      <alignment horizontal="left" vertical="center"/>
    </xf>
    <xf numFmtId="0" fontId="52" fillId="28" borderId="40" xfId="0" applyFont="1" applyFill="1" applyBorder="1" applyAlignment="1">
      <alignment horizontal="center" vertical="center"/>
    </xf>
    <xf numFmtId="0" fontId="47" fillId="28" borderId="59" xfId="0" applyFont="1" applyFill="1" applyBorder="1" applyAlignment="1">
      <alignment horizontal="left" vertical="center"/>
    </xf>
    <xf numFmtId="0" fontId="53" fillId="28" borderId="0" xfId="0" applyFont="1" applyFill="1" applyAlignment="1">
      <alignment horizontal="center" vertical="center"/>
    </xf>
    <xf numFmtId="0" fontId="47" fillId="28" borderId="31" xfId="0" applyFont="1" applyFill="1" applyBorder="1" applyAlignment="1">
      <alignment horizontal="center" vertical="center"/>
    </xf>
    <xf numFmtId="0" fontId="42" fillId="28" borderId="0" xfId="0" applyFont="1" applyFill="1" applyAlignment="1">
      <alignment vertical="center"/>
    </xf>
    <xf numFmtId="0" fontId="47" fillId="28" borderId="36" xfId="0" applyFont="1" applyFill="1" applyBorder="1" applyAlignment="1">
      <alignment horizontal="right" vertical="center"/>
    </xf>
    <xf numFmtId="0" fontId="47" fillId="28" borderId="53" xfId="0" applyFont="1" applyFill="1" applyBorder="1" applyAlignment="1">
      <alignment horizontal="left" vertical="center"/>
    </xf>
    <xf numFmtId="0" fontId="48" fillId="28" borderId="31" xfId="0" applyFont="1" applyFill="1" applyBorder="1" applyAlignment="1">
      <alignment horizontal="center" vertical="center"/>
    </xf>
    <xf numFmtId="0" fontId="0" fillId="28" borderId="0" xfId="0" applyFill="1"/>
    <xf numFmtId="0" fontId="46" fillId="28" borderId="45" xfId="0" applyFont="1" applyFill="1" applyBorder="1" applyAlignment="1">
      <alignment horizontal="right" vertical="center"/>
    </xf>
    <xf numFmtId="0" fontId="47" fillId="28" borderId="33" xfId="0" applyFont="1" applyFill="1" applyBorder="1" applyAlignment="1">
      <alignment horizontal="center" vertical="center"/>
    </xf>
    <xf numFmtId="0" fontId="47" fillId="28" borderId="53" xfId="0" applyFont="1" applyFill="1" applyBorder="1" applyAlignment="1">
      <alignment horizontal="center" vertical="center"/>
    </xf>
    <xf numFmtId="0" fontId="47" fillId="28" borderId="33" xfId="0" applyFont="1" applyFill="1" applyBorder="1" applyAlignment="1">
      <alignment vertical="center"/>
    </xf>
    <xf numFmtId="0" fontId="47" fillId="28" borderId="0" xfId="0" applyFont="1" applyFill="1" applyAlignment="1">
      <alignment vertical="center"/>
    </xf>
    <xf numFmtId="0" fontId="47" fillId="28" borderId="0" xfId="0" applyFont="1" applyFill="1" applyAlignment="1">
      <alignment horizontal="center" vertical="center"/>
    </xf>
    <xf numFmtId="0" fontId="47" fillId="28" borderId="31" xfId="0" applyFont="1" applyFill="1" applyBorder="1" applyAlignment="1">
      <alignment horizontal="left" vertical="center"/>
    </xf>
    <xf numFmtId="0" fontId="47" fillId="28" borderId="59" xfId="0" applyFont="1" applyFill="1" applyBorder="1" applyAlignment="1">
      <alignment horizontal="center" vertical="center"/>
    </xf>
    <xf numFmtId="0" fontId="47" fillId="28" borderId="37" xfId="0" quotePrefix="1" applyFont="1" applyFill="1" applyBorder="1" applyAlignment="1">
      <alignment horizontal="center" vertical="center"/>
    </xf>
    <xf numFmtId="0" fontId="47" fillId="28" borderId="45" xfId="0" applyFont="1" applyFill="1" applyBorder="1" applyAlignment="1">
      <alignment horizontal="center" vertical="center"/>
    </xf>
    <xf numFmtId="0" fontId="47" fillId="28" borderId="36" xfId="0" applyFont="1" applyFill="1" applyBorder="1" applyAlignment="1">
      <alignment horizontal="center" vertical="center"/>
    </xf>
    <xf numFmtId="0" fontId="47" fillId="28" borderId="44" xfId="0" applyFont="1" applyFill="1" applyBorder="1" applyAlignment="1">
      <alignment horizontal="center" vertical="center"/>
    </xf>
    <xf numFmtId="0" fontId="54" fillId="28" borderId="46" xfId="0" applyFont="1" applyFill="1" applyBorder="1" applyAlignment="1">
      <alignment horizontal="center" vertical="center"/>
    </xf>
    <xf numFmtId="0" fontId="47" fillId="28" borderId="39" xfId="0" applyFont="1" applyFill="1" applyBorder="1" applyAlignment="1">
      <alignment vertical="center"/>
    </xf>
    <xf numFmtId="0" fontId="43" fillId="28" borderId="0" xfId="0" applyFont="1" applyFill="1" applyAlignment="1">
      <alignment vertical="center"/>
    </xf>
    <xf numFmtId="0" fontId="47" fillId="28" borderId="43" xfId="0" applyFont="1" applyFill="1" applyBorder="1" applyAlignment="1">
      <alignment horizontal="left" vertical="center"/>
    </xf>
    <xf numFmtId="0" fontId="54" fillId="28" borderId="58" xfId="0" applyFont="1" applyFill="1" applyBorder="1" applyAlignment="1">
      <alignment horizontal="center" vertical="center"/>
    </xf>
    <xf numFmtId="0" fontId="47" fillId="28" borderId="38" xfId="0" applyFont="1" applyFill="1" applyBorder="1" applyAlignment="1">
      <alignment vertical="center"/>
    </xf>
    <xf numFmtId="0" fontId="47" fillId="28" borderId="39" xfId="0" applyFont="1" applyFill="1" applyBorder="1" applyAlignment="1">
      <alignment horizontal="left" vertical="center"/>
    </xf>
    <xf numFmtId="0" fontId="47" fillId="28" borderId="42" xfId="0" applyFont="1" applyFill="1" applyBorder="1" applyAlignment="1">
      <alignment horizontal="center" vertical="center"/>
    </xf>
    <xf numFmtId="0" fontId="47" fillId="28" borderId="45" xfId="0" applyFont="1" applyFill="1" applyBorder="1" applyAlignment="1">
      <alignment horizontal="right" vertical="center"/>
    </xf>
    <xf numFmtId="0" fontId="42" fillId="28" borderId="36" xfId="0" applyFont="1" applyFill="1" applyBorder="1" applyAlignment="1">
      <alignment vertical="center"/>
    </xf>
    <xf numFmtId="0" fontId="42" fillId="28" borderId="42" xfId="0" applyFont="1" applyFill="1" applyBorder="1" applyAlignment="1">
      <alignment vertical="center"/>
    </xf>
    <xf numFmtId="0" fontId="47" fillId="28" borderId="48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vertical="center"/>
    </xf>
    <xf numFmtId="0" fontId="47" fillId="28" borderId="33" xfId="0" applyFont="1" applyFill="1" applyBorder="1" applyAlignment="1">
      <alignment horizontal="left" vertical="center"/>
    </xf>
    <xf numFmtId="0" fontId="47" fillId="28" borderId="61" xfId="0" applyFont="1" applyFill="1" applyBorder="1" applyAlignment="1">
      <alignment horizontal="center" vertical="center"/>
    </xf>
    <xf numFmtId="0" fontId="47" fillId="28" borderId="0" xfId="0" applyFont="1" applyFill="1" applyAlignment="1">
      <alignment horizontal="left" vertical="center"/>
    </xf>
    <xf numFmtId="0" fontId="47" fillId="0" borderId="0" xfId="0" applyFont="1" applyAlignment="1">
      <alignment vertical="center"/>
    </xf>
    <xf numFmtId="0" fontId="47" fillId="0" borderId="33" xfId="0" applyFont="1" applyBorder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0" borderId="57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3" xfId="0" applyNumberFormat="1" applyFont="1" applyBorder="1" applyAlignment="1">
      <alignment horizontal="left" vertical="center"/>
    </xf>
    <xf numFmtId="0" fontId="47" fillId="28" borderId="40" xfId="0" applyFont="1" applyFill="1" applyBorder="1" applyAlignment="1">
      <alignment horizontal="center" vertical="center" wrapText="1"/>
    </xf>
    <xf numFmtId="0" fontId="47" fillId="28" borderId="58" xfId="0" applyFont="1" applyFill="1" applyBorder="1" applyAlignment="1">
      <alignment horizontal="left" vertical="center"/>
    </xf>
    <xf numFmtId="0" fontId="47" fillId="28" borderId="33" xfId="0" quotePrefix="1" applyFont="1" applyFill="1" applyBorder="1" applyAlignment="1">
      <alignment vertical="center"/>
    </xf>
    <xf numFmtId="0" fontId="53" fillId="0" borderId="41" xfId="0" applyFont="1" applyBorder="1" applyAlignment="1">
      <alignment horizontal="right" vertical="center"/>
    </xf>
    <xf numFmtId="0" fontId="47" fillId="29" borderId="31" xfId="0" applyFont="1" applyFill="1" applyBorder="1" applyAlignment="1">
      <alignment horizontal="center" vertical="center"/>
    </xf>
    <xf numFmtId="0" fontId="52" fillId="29" borderId="42" xfId="0" applyFont="1" applyFill="1" applyBorder="1" applyAlignment="1">
      <alignment horizontal="right" vertical="center"/>
    </xf>
    <xf numFmtId="0" fontId="47" fillId="29" borderId="37" xfId="0" applyFont="1" applyFill="1" applyBorder="1" applyAlignment="1">
      <alignment horizontal="center" vertical="center"/>
    </xf>
    <xf numFmtId="0" fontId="47" fillId="29" borderId="41" xfId="0" quotePrefix="1" applyFont="1" applyFill="1" applyBorder="1" applyAlignment="1">
      <alignment horizontal="center" vertical="center"/>
    </xf>
    <xf numFmtId="49" fontId="56" fillId="0" borderId="41" xfId="0" applyNumberFormat="1" applyFont="1" applyBorder="1" applyAlignment="1">
      <alignment horizontal="center" vertical="center" shrinkToFit="1"/>
    </xf>
    <xf numFmtId="0" fontId="47" fillId="0" borderId="54" xfId="0" applyFont="1" applyBorder="1" applyAlignment="1">
      <alignment horizontal="left" vertical="center"/>
    </xf>
    <xf numFmtId="0" fontId="54" fillId="0" borderId="56" xfId="0" applyFont="1" applyBorder="1" applyAlignment="1">
      <alignment horizontal="center" vertical="center"/>
    </xf>
    <xf numFmtId="0" fontId="47" fillId="27" borderId="59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47" fillId="27" borderId="42" xfId="0" quotePrefix="1" applyFont="1" applyFill="1" applyBorder="1" applyAlignment="1">
      <alignment horizontal="center" vertical="center"/>
    </xf>
    <xf numFmtId="0" fontId="52" fillId="0" borderId="59" xfId="0" applyFont="1" applyBorder="1" applyAlignment="1">
      <alignment horizontal="center" vertical="center"/>
    </xf>
    <xf numFmtId="0" fontId="54" fillId="0" borderId="0" xfId="388" applyFont="1" applyAlignment="1">
      <alignment horizontal="center" vertical="center" wrapText="1"/>
    </xf>
    <xf numFmtId="0" fontId="47" fillId="0" borderId="0" xfId="388" applyFont="1" applyAlignment="1">
      <alignment horizontal="center" vertical="center"/>
    </xf>
    <xf numFmtId="0" fontId="47" fillId="29" borderId="19" xfId="0" applyFont="1" applyFill="1" applyBorder="1" applyAlignment="1">
      <alignment horizontal="center" vertical="center"/>
    </xf>
    <xf numFmtId="49" fontId="59" fillId="0" borderId="41" xfId="0" applyNumberFormat="1" applyFont="1" applyBorder="1" applyAlignment="1">
      <alignment horizontal="center" vertical="center"/>
    </xf>
    <xf numFmtId="0" fontId="47" fillId="29" borderId="85" xfId="0" applyFont="1" applyFill="1" applyBorder="1" applyAlignment="1">
      <alignment horizontal="center" vertical="center"/>
    </xf>
    <xf numFmtId="0" fontId="47" fillId="29" borderId="30" xfId="0" applyFont="1" applyFill="1" applyBorder="1" applyAlignment="1">
      <alignment horizontal="right" vertical="center"/>
    </xf>
    <xf numFmtId="0" fontId="46" fillId="29" borderId="63" xfId="0" applyFont="1" applyFill="1" applyBorder="1" applyAlignment="1">
      <alignment horizontal="center" vertical="center"/>
    </xf>
    <xf numFmtId="0" fontId="53" fillId="29" borderId="0" xfId="0" applyFont="1" applyFill="1" applyAlignment="1">
      <alignment horizontal="center" vertical="center"/>
    </xf>
    <xf numFmtId="0" fontId="47" fillId="29" borderId="62" xfId="0" applyFont="1" applyFill="1" applyBorder="1" applyAlignment="1">
      <alignment horizontal="center" vertical="center"/>
    </xf>
    <xf numFmtId="0" fontId="46" fillId="29" borderId="36" xfId="0" applyFont="1" applyFill="1" applyBorder="1" applyAlignment="1">
      <alignment horizontal="right" vertical="center"/>
    </xf>
    <xf numFmtId="0" fontId="48" fillId="29" borderId="0" xfId="0" applyFont="1" applyFill="1" applyAlignment="1">
      <alignment horizontal="left" vertical="center"/>
    </xf>
    <xf numFmtId="0" fontId="47" fillId="29" borderId="54" xfId="0" applyFont="1" applyFill="1" applyBorder="1" applyAlignment="1">
      <alignment horizontal="center" vertical="center"/>
    </xf>
    <xf numFmtId="0" fontId="47" fillId="29" borderId="38" xfId="0" applyFont="1" applyFill="1" applyBorder="1" applyAlignment="1">
      <alignment horizontal="left" vertical="center"/>
    </xf>
    <xf numFmtId="0" fontId="53" fillId="29" borderId="42" xfId="388" quotePrefix="1" applyFont="1" applyFill="1" applyBorder="1" applyAlignment="1">
      <alignment horizontal="center" vertical="center"/>
    </xf>
    <xf numFmtId="0" fontId="47" fillId="29" borderId="55" xfId="0" quotePrefix="1" applyFont="1" applyFill="1" applyBorder="1" applyAlignment="1">
      <alignment vertical="center"/>
    </xf>
    <xf numFmtId="0" fontId="52" fillId="29" borderId="54" xfId="0" applyFont="1" applyFill="1" applyBorder="1" applyAlignment="1">
      <alignment horizontal="center" vertical="center"/>
    </xf>
    <xf numFmtId="0" fontId="52" fillId="29" borderId="0" xfId="0" applyFont="1" applyFill="1" applyAlignment="1">
      <alignment horizontal="center" vertical="center"/>
    </xf>
    <xf numFmtId="0" fontId="53" fillId="29" borderId="41" xfId="0" applyFont="1" applyFill="1" applyBorder="1" applyAlignment="1">
      <alignment horizontal="center" vertical="center"/>
    </xf>
    <xf numFmtId="0" fontId="46" fillId="29" borderId="18" xfId="0" applyFont="1" applyFill="1" applyBorder="1" applyAlignment="1">
      <alignment vertical="center"/>
    </xf>
    <xf numFmtId="0" fontId="47" fillId="29" borderId="45" xfId="0" applyFont="1" applyFill="1" applyBorder="1" applyAlignment="1">
      <alignment horizontal="right" vertical="center"/>
    </xf>
    <xf numFmtId="0" fontId="47" fillId="29" borderId="59" xfId="0" applyFont="1" applyFill="1" applyBorder="1" applyAlignment="1">
      <alignment horizontal="center" vertical="center"/>
    </xf>
    <xf numFmtId="0" fontId="47" fillId="29" borderId="37" xfId="0" quotePrefix="1" applyFont="1" applyFill="1" applyBorder="1" applyAlignment="1">
      <alignment horizontal="center" vertical="center"/>
    </xf>
    <xf numFmtId="0" fontId="47" fillId="29" borderId="45" xfId="0" applyFont="1" applyFill="1" applyBorder="1" applyAlignment="1">
      <alignment horizontal="center" vertical="center"/>
    </xf>
    <xf numFmtId="0" fontId="47" fillId="29" borderId="36" xfId="0" applyFont="1" applyFill="1" applyBorder="1" applyAlignment="1">
      <alignment horizontal="center" vertical="center"/>
    </xf>
    <xf numFmtId="0" fontId="47" fillId="29" borderId="44" xfId="0" applyFont="1" applyFill="1" applyBorder="1" applyAlignment="1">
      <alignment horizontal="center" vertical="center"/>
    </xf>
    <xf numFmtId="0" fontId="54" fillId="29" borderId="46" xfId="0" applyFont="1" applyFill="1" applyBorder="1" applyAlignment="1">
      <alignment horizontal="center" vertical="center"/>
    </xf>
    <xf numFmtId="0" fontId="47" fillId="29" borderId="39" xfId="0" applyFont="1" applyFill="1" applyBorder="1" applyAlignment="1">
      <alignment vertical="center"/>
    </xf>
    <xf numFmtId="0" fontId="47" fillId="29" borderId="43" xfId="0" applyFont="1" applyFill="1" applyBorder="1" applyAlignment="1">
      <alignment horizontal="left" vertical="center"/>
    </xf>
    <xf numFmtId="0" fontId="47" fillId="29" borderId="42" xfId="0" applyFont="1" applyFill="1" applyBorder="1" applyAlignment="1">
      <alignment vertical="center"/>
    </xf>
    <xf numFmtId="0" fontId="47" fillId="29" borderId="0" xfId="0" applyFont="1" applyFill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0" fontId="54" fillId="29" borderId="46" xfId="0" applyFont="1" applyFill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54" fillId="0" borderId="58" xfId="0" applyFont="1" applyBorder="1" applyAlignment="1">
      <alignment horizontal="center" vertical="center"/>
    </xf>
    <xf numFmtId="0" fontId="47" fillId="0" borderId="56" xfId="0" quotePrefix="1" applyFont="1" applyBorder="1" applyAlignment="1">
      <alignment vertical="center"/>
    </xf>
    <xf numFmtId="0" fontId="47" fillId="0" borderId="46" xfId="0" applyFont="1" applyBorder="1" applyAlignment="1">
      <alignment vertical="center"/>
    </xf>
    <xf numFmtId="0" fontId="47" fillId="0" borderId="61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54" fillId="29" borderId="58" xfId="0" applyFont="1" applyFill="1" applyBorder="1" applyAlignment="1">
      <alignment horizontal="center" vertical="center"/>
    </xf>
    <xf numFmtId="0" fontId="47" fillId="29" borderId="38" xfId="0" applyFont="1" applyFill="1" applyBorder="1" applyAlignment="1">
      <alignment vertical="center"/>
    </xf>
    <xf numFmtId="0" fontId="54" fillId="29" borderId="42" xfId="0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horizontal="center" vertical="center"/>
    </xf>
    <xf numFmtId="0" fontId="52" fillId="29" borderId="41" xfId="0" applyFont="1" applyFill="1" applyBorder="1" applyAlignment="1">
      <alignment horizontal="center" vertical="center"/>
    </xf>
    <xf numFmtId="0" fontId="59" fillId="27" borderId="41" xfId="0" applyFont="1" applyFill="1" applyBorder="1" applyAlignment="1">
      <alignment horizontal="center" vertical="center"/>
    </xf>
    <xf numFmtId="0" fontId="54" fillId="0" borderId="40" xfId="388" applyFont="1" applyBorder="1" applyAlignment="1">
      <alignment horizontal="center" vertical="center" wrapText="1"/>
    </xf>
    <xf numFmtId="49" fontId="47" fillId="0" borderId="33" xfId="0" applyNumberFormat="1" applyFont="1" applyBorder="1" applyAlignment="1">
      <alignment horizontal="center" vertical="center"/>
    </xf>
    <xf numFmtId="0" fontId="47" fillId="0" borderId="58" xfId="0" quotePrefix="1" applyFont="1" applyBorder="1" applyAlignment="1">
      <alignment vertical="center"/>
    </xf>
    <xf numFmtId="0" fontId="47" fillId="29" borderId="0" xfId="0" applyFont="1" applyFill="1" applyAlignment="1">
      <alignment vertical="center"/>
    </xf>
    <xf numFmtId="0" fontId="47" fillId="29" borderId="61" xfId="0" applyFont="1" applyFill="1" applyBorder="1" applyAlignment="1">
      <alignment horizontal="center" vertical="center"/>
    </xf>
    <xf numFmtId="0" fontId="47" fillId="29" borderId="48" xfId="0" applyFont="1" applyFill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71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3" xfId="0" applyFont="1" applyBorder="1" applyAlignment="1">
      <alignment horizontal="left" vertical="center"/>
    </xf>
    <xf numFmtId="0" fontId="47" fillId="0" borderId="85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49" fontId="47" fillId="0" borderId="71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49" fontId="47" fillId="0" borderId="75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49" fontId="46" fillId="0" borderId="73" xfId="0" applyNumberFormat="1" applyFont="1" applyBorder="1" applyAlignment="1">
      <alignment horizontal="left" vertical="center"/>
    </xf>
    <xf numFmtId="0" fontId="47" fillId="0" borderId="36" xfId="0" applyFont="1" applyBorder="1" applyAlignment="1">
      <alignment horizontal="center" vertical="center"/>
    </xf>
    <xf numFmtId="0" fontId="47" fillId="0" borderId="39" xfId="0" applyFont="1" applyBorder="1" applyAlignment="1">
      <alignment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45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3" xfId="0" applyNumberFormat="1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7" fillId="0" borderId="62" xfId="0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58" xfId="0" applyFont="1" applyBorder="1" applyAlignment="1">
      <alignment horizontal="left" vertical="center"/>
    </xf>
    <xf numFmtId="49" fontId="47" fillId="0" borderId="89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quotePrefix="1" applyFont="1" applyBorder="1" applyAlignment="1">
      <alignment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49" fontId="46" fillId="0" borderId="18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/>
    </xf>
    <xf numFmtId="0" fontId="52" fillId="0" borderId="40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47" fillId="0" borderId="42" xfId="0" applyFont="1" applyBorder="1" applyAlignment="1">
      <alignment vertical="center"/>
    </xf>
    <xf numFmtId="0" fontId="52" fillId="0" borderId="42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6" fillId="0" borderId="45" xfId="0" applyFont="1" applyBorder="1" applyAlignment="1">
      <alignment horizontal="right" vertical="center"/>
    </xf>
    <xf numFmtId="0" fontId="47" fillId="0" borderId="58" xfId="0" quotePrefix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52" fillId="0" borderId="41" xfId="0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6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8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0" fontId="52" fillId="0" borderId="43" xfId="0" applyFont="1" applyBorder="1" applyAlignment="1">
      <alignment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 wrapText="1"/>
    </xf>
    <xf numFmtId="49" fontId="47" fillId="0" borderId="82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0" fontId="47" fillId="0" borderId="63" xfId="0" applyFont="1" applyBorder="1" applyAlignment="1">
      <alignment horizontal="left" vertical="center"/>
    </xf>
    <xf numFmtId="0" fontId="52" fillId="0" borderId="42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7" fillId="0" borderId="82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49" fontId="47" fillId="0" borderId="33" xfId="0" applyNumberFormat="1" applyFont="1" applyBorder="1" applyAlignment="1">
      <alignment horizontal="center" vertical="center"/>
    </xf>
    <xf numFmtId="0" fontId="47" fillId="0" borderId="41" xfId="388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47" fillId="0" borderId="58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41" xfId="0" applyFont="1" applyBorder="1" applyAlignment="1">
      <alignment vertical="center"/>
    </xf>
    <xf numFmtId="0" fontId="47" fillId="0" borderId="37" xfId="388" applyFont="1" applyBorder="1" applyAlignment="1">
      <alignment horizontal="right" vertical="center" wrapText="1"/>
    </xf>
    <xf numFmtId="0" fontId="47" fillId="0" borderId="82" xfId="0" applyFont="1" applyBorder="1" applyAlignment="1">
      <alignment horizontal="left" vertical="center"/>
    </xf>
    <xf numFmtId="0" fontId="47" fillId="0" borderId="60" xfId="0" quotePrefix="1" applyFont="1" applyBorder="1" applyAlignment="1">
      <alignment horizontal="left" vertical="center"/>
    </xf>
    <xf numFmtId="0" fontId="47" fillId="0" borderId="46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5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54" fillId="0" borderId="41" xfId="388" applyFont="1" applyBorder="1" applyAlignment="1">
      <alignment horizontal="center" vertical="center" wrapText="1"/>
    </xf>
    <xf numFmtId="0" fontId="53" fillId="0" borderId="37" xfId="0" applyFont="1" applyBorder="1" applyAlignment="1">
      <alignment horizontal="right" vertical="center"/>
    </xf>
    <xf numFmtId="0" fontId="52" fillId="0" borderId="54" xfId="0" applyFont="1" applyBorder="1" applyAlignment="1">
      <alignment horizontal="center" vertical="center"/>
    </xf>
    <xf numFmtId="0" fontId="47" fillId="0" borderId="38" xfId="0" quotePrefix="1" applyFont="1" applyBorder="1" applyAlignment="1">
      <alignment horizontal="left" vertical="center"/>
    </xf>
    <xf numFmtId="0" fontId="59" fillId="0" borderId="41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6" xfId="0" applyFont="1" applyBorder="1" applyAlignment="1">
      <alignment horizontal="right" vertical="center"/>
    </xf>
    <xf numFmtId="0" fontId="47" fillId="0" borderId="42" xfId="0" applyFont="1" applyBorder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47" fillId="0" borderId="84" xfId="0" applyFont="1" applyBorder="1" applyAlignment="1">
      <alignment horizontal="center" vertical="center"/>
    </xf>
    <xf numFmtId="0" fontId="46" fillId="0" borderId="74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71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6" fillId="0" borderId="73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5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75" xfId="0" applyFont="1" applyBorder="1" applyAlignment="1">
      <alignment horizontal="left" vertical="center"/>
    </xf>
    <xf numFmtId="0" fontId="53" fillId="0" borderId="56" xfId="0" applyFont="1" applyBorder="1" applyAlignment="1">
      <alignment horizontal="center" vertical="center"/>
    </xf>
    <xf numFmtId="0" fontId="46" fillId="0" borderId="78" xfId="0" applyFont="1" applyBorder="1" applyAlignment="1">
      <alignment horizontal="right" vertical="center"/>
    </xf>
    <xf numFmtId="0" fontId="47" fillId="0" borderId="56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49" fontId="47" fillId="0" borderId="41" xfId="0" applyNumberFormat="1" applyFont="1" applyBorder="1" applyAlignment="1">
      <alignment horizontal="center" vertical="center" wrapText="1" shrinkToFit="1"/>
    </xf>
    <xf numFmtId="0" fontId="47" fillId="0" borderId="36" xfId="0" applyFont="1" applyBorder="1" applyAlignment="1">
      <alignment horizontal="right" vertical="center"/>
    </xf>
    <xf numFmtId="49" fontId="52" fillId="0" borderId="41" xfId="0" applyNumberFormat="1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/>
    </xf>
    <xf numFmtId="0" fontId="46" fillId="0" borderId="36" xfId="0" applyFont="1" applyBorder="1" applyAlignment="1">
      <alignment horizontal="right" vertical="center"/>
    </xf>
    <xf numFmtId="0" fontId="47" fillId="0" borderId="37" xfId="388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6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59" fillId="0" borderId="37" xfId="388" applyFont="1" applyBorder="1" applyAlignment="1">
      <alignment horizontal="center" vertical="center" wrapText="1"/>
    </xf>
    <xf numFmtId="0" fontId="47" fillId="0" borderId="57" xfId="0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0" fontId="59" fillId="0" borderId="56" xfId="0" quotePrefix="1" applyFont="1" applyBorder="1" applyAlignment="1">
      <alignment horizontal="center" vertical="center"/>
    </xf>
    <xf numFmtId="0" fontId="47" fillId="0" borderId="60" xfId="0" applyFont="1" applyBorder="1" applyAlignment="1">
      <alignment vertical="center"/>
    </xf>
    <xf numFmtId="0" fontId="47" fillId="0" borderId="51" xfId="0" applyFont="1" applyBorder="1" applyAlignment="1">
      <alignment horizontal="center" vertical="center"/>
    </xf>
    <xf numFmtId="0" fontId="47" fillId="0" borderId="54" xfId="0" quotePrefix="1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49" fontId="54" fillId="0" borderId="41" xfId="0" applyNumberFormat="1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49" fontId="47" fillId="0" borderId="54" xfId="0" quotePrefix="1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49" fontId="46" fillId="0" borderId="77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54" fillId="0" borderId="37" xfId="0" applyFont="1" applyBorder="1" applyAlignment="1">
      <alignment horizontal="center" vertical="center"/>
    </xf>
    <xf numFmtId="0" fontId="54" fillId="0" borderId="40" xfId="0" applyFont="1" applyBorder="1" applyAlignment="1">
      <alignment horizontal="center" vertical="center"/>
    </xf>
    <xf numFmtId="0" fontId="47" fillId="30" borderId="30" xfId="0" applyFont="1" applyFill="1" applyBorder="1" applyAlignment="1">
      <alignment horizontal="right" vertical="center"/>
    </xf>
    <xf numFmtId="0" fontId="53" fillId="30" borderId="0" xfId="0" applyFont="1" applyFill="1" applyAlignment="1">
      <alignment horizontal="center" vertical="center"/>
    </xf>
    <xf numFmtId="0" fontId="52" fillId="30" borderId="40" xfId="0" applyFont="1" applyFill="1" applyBorder="1" applyAlignment="1">
      <alignment vertical="center"/>
    </xf>
    <xf numFmtId="0" fontId="47" fillId="30" borderId="38" xfId="0" applyFont="1" applyFill="1" applyBorder="1" applyAlignment="1">
      <alignment horizontal="left" vertical="center"/>
    </xf>
    <xf numFmtId="0" fontId="42" fillId="30" borderId="40" xfId="0" applyFont="1" applyFill="1" applyBorder="1" applyAlignment="1">
      <alignment vertical="center"/>
    </xf>
    <xf numFmtId="0" fontId="52" fillId="30" borderId="0" xfId="0" applyFont="1" applyFill="1" applyAlignment="1">
      <alignment vertical="center"/>
    </xf>
    <xf numFmtId="0" fontId="47" fillId="30" borderId="34" xfId="0" applyFont="1" applyFill="1" applyBorder="1" applyAlignment="1">
      <alignment horizontal="center" vertical="center"/>
    </xf>
    <xf numFmtId="0" fontId="46" fillId="30" borderId="62" xfId="0" applyFont="1" applyFill="1" applyBorder="1" applyAlignment="1">
      <alignment horizontal="center" vertical="center"/>
    </xf>
    <xf numFmtId="0" fontId="47" fillId="30" borderId="88" xfId="0" applyFont="1" applyFill="1" applyBorder="1" applyAlignment="1">
      <alignment horizontal="center" vertical="center"/>
    </xf>
    <xf numFmtId="0" fontId="46" fillId="30" borderId="18" xfId="0" applyFont="1" applyFill="1" applyBorder="1" applyAlignment="1">
      <alignment vertical="center"/>
    </xf>
    <xf numFmtId="0" fontId="43" fillId="30" borderId="41" xfId="0" applyFont="1" applyFill="1" applyBorder="1" applyAlignment="1">
      <alignment vertical="center"/>
    </xf>
    <xf numFmtId="0" fontId="46" fillId="30" borderId="63" xfId="0" applyFont="1" applyFill="1" applyBorder="1" applyAlignment="1">
      <alignment horizontal="center" vertical="center"/>
    </xf>
    <xf numFmtId="0" fontId="47" fillId="30" borderId="62" xfId="0" applyFont="1" applyFill="1" applyBorder="1" applyAlignment="1">
      <alignment horizontal="center" vertical="center"/>
    </xf>
    <xf numFmtId="0" fontId="47" fillId="30" borderId="41" xfId="0" applyFont="1" applyFill="1" applyBorder="1" applyAlignment="1">
      <alignment vertical="center"/>
    </xf>
    <xf numFmtId="0" fontId="46" fillId="30" borderId="36" xfId="0" applyFont="1" applyFill="1" applyBorder="1" applyAlignment="1">
      <alignment horizontal="right" vertical="center"/>
    </xf>
    <xf numFmtId="0" fontId="47" fillId="30" borderId="41" xfId="0" applyFont="1" applyFill="1" applyBorder="1" applyAlignment="1">
      <alignment horizontal="center" vertical="center"/>
    </xf>
    <xf numFmtId="0" fontId="47" fillId="30" borderId="0" xfId="0" applyFont="1" applyFill="1" applyAlignment="1">
      <alignment vertical="center"/>
    </xf>
    <xf numFmtId="0" fontId="47" fillId="30" borderId="43" xfId="0" applyFont="1" applyFill="1" applyBorder="1" applyAlignment="1">
      <alignment vertical="center"/>
    </xf>
    <xf numFmtId="0" fontId="47" fillId="30" borderId="0" xfId="0" applyFont="1" applyFill="1" applyAlignment="1">
      <alignment horizontal="center" vertical="center"/>
    </xf>
    <xf numFmtId="0" fontId="47" fillId="30" borderId="37" xfId="0" applyFont="1" applyFill="1" applyBorder="1" applyAlignment="1">
      <alignment horizontal="right" vertical="center"/>
    </xf>
    <xf numFmtId="0" fontId="47" fillId="31" borderId="51" xfId="0" applyFont="1" applyFill="1" applyBorder="1" applyAlignment="1">
      <alignment horizontal="right" vertical="center"/>
    </xf>
    <xf numFmtId="0" fontId="47" fillId="31" borderId="70" xfId="0" applyFont="1" applyFill="1" applyBorder="1" applyAlignment="1">
      <alignment horizontal="center" vertical="center"/>
    </xf>
    <xf numFmtId="0" fontId="47" fillId="31" borderId="60" xfId="0" applyFont="1" applyFill="1" applyBorder="1" applyAlignment="1">
      <alignment horizontal="left" vertical="center"/>
    </xf>
    <xf numFmtId="0" fontId="52" fillId="31" borderId="41" xfId="0" applyFont="1" applyFill="1" applyBorder="1" applyAlignment="1">
      <alignment horizontal="center" vertical="center"/>
    </xf>
    <xf numFmtId="0" fontId="59" fillId="31" borderId="70" xfId="0" applyFont="1" applyFill="1" applyBorder="1" applyAlignment="1">
      <alignment horizontal="center" vertical="center"/>
    </xf>
    <xf numFmtId="0" fontId="47" fillId="32" borderId="85" xfId="0" applyFont="1" applyFill="1" applyBorder="1" applyAlignment="1">
      <alignment horizontal="center" vertical="center"/>
    </xf>
    <xf numFmtId="0" fontId="47" fillId="32" borderId="46" xfId="0" applyFont="1" applyFill="1" applyBorder="1" applyAlignment="1">
      <alignment horizontal="right" vertical="center"/>
    </xf>
    <xf numFmtId="0" fontId="47" fillId="32" borderId="44" xfId="0" applyFont="1" applyFill="1" applyBorder="1" applyAlignment="1">
      <alignment horizontal="center" vertical="center"/>
    </xf>
    <xf numFmtId="0" fontId="54" fillId="32" borderId="46" xfId="0" applyFont="1" applyFill="1" applyBorder="1" applyAlignment="1">
      <alignment horizontal="center" vertical="center"/>
    </xf>
    <xf numFmtId="0" fontId="52" fillId="32" borderId="41" xfId="0" applyFont="1" applyFill="1" applyBorder="1" applyAlignment="1">
      <alignment horizontal="center" vertical="center"/>
    </xf>
    <xf numFmtId="0" fontId="47" fillId="32" borderId="40" xfId="0" applyFont="1" applyFill="1" applyBorder="1" applyAlignment="1">
      <alignment horizontal="center" vertical="center"/>
    </xf>
    <xf numFmtId="0" fontId="47" fillId="32" borderId="55" xfId="0" quotePrefix="1" applyFont="1" applyFill="1" applyBorder="1" applyAlignment="1">
      <alignment horizontal="left" vertical="center"/>
    </xf>
    <xf numFmtId="0" fontId="47" fillId="32" borderId="45" xfId="0" applyFont="1" applyFill="1" applyBorder="1" applyAlignment="1">
      <alignment horizontal="center" vertical="center"/>
    </xf>
    <xf numFmtId="0" fontId="47" fillId="32" borderId="19" xfId="0" applyFont="1" applyFill="1" applyBorder="1" applyAlignment="1">
      <alignment horizontal="center" vertical="center"/>
    </xf>
    <xf numFmtId="0" fontId="47" fillId="32" borderId="54" xfId="0" applyFont="1" applyFill="1" applyBorder="1" applyAlignment="1">
      <alignment horizontal="center" vertical="center"/>
    </xf>
    <xf numFmtId="0" fontId="47" fillId="32" borderId="41" xfId="0" applyFont="1" applyFill="1" applyBorder="1" applyAlignment="1">
      <alignment horizontal="center" vertical="center"/>
    </xf>
    <xf numFmtId="0" fontId="54" fillId="32" borderId="37" xfId="0" applyFont="1" applyFill="1" applyBorder="1" applyAlignment="1">
      <alignment horizontal="center" vertical="center"/>
    </xf>
    <xf numFmtId="0" fontId="47" fillId="32" borderId="37" xfId="0" quotePrefix="1" applyFont="1" applyFill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0" xfId="0" applyFont="1" applyFill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7" xfId="0" applyFont="1" applyFill="1" applyBorder="1" applyAlignment="1">
      <alignment horizontal="center" vertical="center"/>
    </xf>
    <xf numFmtId="0" fontId="47" fillId="27" borderId="80" xfId="0" applyFont="1" applyFill="1" applyBorder="1" applyAlignment="1">
      <alignment vertical="center"/>
    </xf>
    <xf numFmtId="49" fontId="47" fillId="29" borderId="41" xfId="0" applyNumberFormat="1" applyFont="1" applyFill="1" applyBorder="1" applyAlignment="1">
      <alignment horizontal="center" vertical="center" wrapText="1" shrinkToFit="1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40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54" fillId="28" borderId="40" xfId="0" applyFont="1" applyFill="1" applyBorder="1" applyAlignment="1">
      <alignment horizontal="center" vertical="center"/>
    </xf>
    <xf numFmtId="0" fontId="54" fillId="28" borderId="33" xfId="0" applyFont="1" applyFill="1" applyBorder="1" applyAlignment="1">
      <alignment horizontal="center" vertical="center"/>
    </xf>
    <xf numFmtId="0" fontId="47" fillId="28" borderId="40" xfId="0" applyFont="1" applyFill="1" applyBorder="1" applyAlignment="1">
      <alignment horizontal="center" vertical="center" wrapText="1"/>
    </xf>
    <xf numFmtId="0" fontId="47" fillId="28" borderId="33" xfId="0" applyFont="1" applyFill="1" applyBorder="1" applyAlignment="1">
      <alignment horizontal="center" vertical="center" wrapText="1"/>
    </xf>
    <xf numFmtId="0" fontId="52" fillId="0" borderId="3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27" borderId="31" xfId="0" applyFont="1" applyFill="1" applyBorder="1" applyAlignment="1">
      <alignment horizontal="center" vertical="center"/>
    </xf>
    <xf numFmtId="0" fontId="52" fillId="27" borderId="42" xfId="0" applyFont="1" applyFill="1" applyBorder="1" applyAlignment="1">
      <alignment horizontal="center" vertical="center"/>
    </xf>
    <xf numFmtId="0" fontId="52" fillId="29" borderId="43" xfId="0" quotePrefix="1" applyFont="1" applyFill="1" applyBorder="1" applyAlignment="1">
      <alignment horizontal="left" vertical="center"/>
    </xf>
    <xf numFmtId="0" fontId="52" fillId="29" borderId="58" xfId="0" quotePrefix="1" applyFont="1" applyFill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54" fillId="0" borderId="40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52" fillId="0" borderId="43" xfId="0" quotePrefix="1" applyFont="1" applyBorder="1" applyAlignment="1">
      <alignment horizontal="left" vertical="center"/>
    </xf>
    <xf numFmtId="0" fontId="52" fillId="0" borderId="58" xfId="0" quotePrefix="1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0" fontId="47" fillId="33" borderId="41" xfId="388" applyFont="1" applyFill="1" applyBorder="1" applyAlignment="1">
      <alignment horizontal="center" vertical="center"/>
    </xf>
    <xf numFmtId="0" fontId="47" fillId="33" borderId="46" xfId="0" applyFont="1" applyFill="1" applyBorder="1" applyAlignment="1">
      <alignment horizontal="left" vertical="center"/>
    </xf>
    <xf numFmtId="49" fontId="48" fillId="33" borderId="41" xfId="0" applyNumberFormat="1" applyFont="1" applyFill="1" applyBorder="1" applyAlignment="1">
      <alignment horizontal="center" vertical="center" wrapText="1" shrinkToFit="1"/>
    </xf>
    <xf numFmtId="49" fontId="56" fillId="33" borderId="41" xfId="0" applyNumberFormat="1" applyFont="1" applyFill="1" applyBorder="1" applyAlignment="1">
      <alignment horizontal="center" vertical="center" shrinkToFit="1"/>
    </xf>
    <xf numFmtId="0" fontId="48" fillId="33" borderId="41" xfId="388" applyFont="1" applyFill="1" applyBorder="1" applyAlignment="1">
      <alignment horizontal="center" vertical="center"/>
    </xf>
    <xf numFmtId="49" fontId="48" fillId="33" borderId="37" xfId="0" applyNumberFormat="1" applyFont="1" applyFill="1" applyBorder="1" applyAlignment="1">
      <alignment vertical="center" shrinkToFit="1"/>
    </xf>
    <xf numFmtId="0" fontId="47" fillId="33" borderId="46" xfId="0" applyFont="1" applyFill="1" applyBorder="1" applyAlignment="1">
      <alignment horizontal="left" vertical="center" wrapText="1"/>
    </xf>
    <xf numFmtId="0" fontId="47" fillId="33" borderId="41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0" fontId="54" fillId="33" borderId="41" xfId="0" applyFont="1" applyFill="1" applyBorder="1" applyAlignment="1">
      <alignment horizontal="center" vertical="center"/>
    </xf>
    <xf numFmtId="49" fontId="52" fillId="33" borderId="41" xfId="0" applyNumberFormat="1" applyFont="1" applyFill="1" applyBorder="1" applyAlignment="1">
      <alignment horizontal="center" vertical="center"/>
    </xf>
    <xf numFmtId="49" fontId="47" fillId="33" borderId="41" xfId="0" applyNumberFormat="1" applyFont="1" applyFill="1" applyBorder="1" applyAlignment="1">
      <alignment horizontal="center" vertical="center"/>
    </xf>
    <xf numFmtId="49" fontId="47" fillId="33" borderId="41" xfId="0" applyNumberFormat="1" applyFont="1" applyFill="1" applyBorder="1" applyAlignment="1">
      <alignment horizontal="center" vertical="center" wrapText="1" shrinkToFit="1"/>
    </xf>
    <xf numFmtId="0" fontId="47" fillId="33" borderId="37" xfId="388" applyFont="1" applyFill="1" applyBorder="1" applyAlignment="1">
      <alignment horizontal="center" vertical="center"/>
    </xf>
    <xf numFmtId="0" fontId="59" fillId="33" borderId="41" xfId="0" applyFont="1" applyFill="1" applyBorder="1" applyAlignment="1">
      <alignment horizontal="center" vertical="center"/>
    </xf>
    <xf numFmtId="0" fontId="47" fillId="33" borderId="58" xfId="0" quotePrefix="1" applyFont="1" applyFill="1" applyBorder="1" applyAlignment="1">
      <alignment horizontal="left" vertical="center"/>
    </xf>
    <xf numFmtId="0" fontId="47" fillId="33" borderId="46" xfId="0" quotePrefix="1" applyFont="1" applyFill="1" applyBorder="1" applyAlignment="1">
      <alignment vertical="center"/>
    </xf>
    <xf numFmtId="0" fontId="47" fillId="33" borderId="80" xfId="0" applyFont="1" applyFill="1" applyBorder="1" applyAlignment="1">
      <alignment vertical="center"/>
    </xf>
    <xf numFmtId="0" fontId="46" fillId="33" borderId="67" xfId="0" applyFont="1" applyFill="1" applyBorder="1" applyAlignment="1">
      <alignment horizontal="center" vertical="center"/>
    </xf>
    <xf numFmtId="0" fontId="47" fillId="33" borderId="33" xfId="0" applyFont="1" applyFill="1" applyBorder="1" applyAlignment="1">
      <alignment horizontal="center" vertical="center"/>
    </xf>
    <xf numFmtId="49" fontId="47" fillId="33" borderId="46" xfId="0" applyNumberFormat="1" applyFont="1" applyFill="1" applyBorder="1" applyAlignment="1">
      <alignment horizontal="left" vertical="center" wrapText="1"/>
    </xf>
    <xf numFmtId="0" fontId="59" fillId="33" borderId="33" xfId="0" applyFont="1" applyFill="1" applyBorder="1" applyAlignment="1">
      <alignment horizontal="center" vertical="center"/>
    </xf>
    <xf numFmtId="0" fontId="52" fillId="33" borderId="41" xfId="0" applyFont="1" applyFill="1" applyBorder="1" applyAlignment="1">
      <alignment horizontal="center" vertical="center"/>
    </xf>
    <xf numFmtId="0" fontId="47" fillId="33" borderId="45" xfId="0" applyFont="1" applyFill="1" applyBorder="1" applyAlignment="1">
      <alignment horizontal="right" vertical="center"/>
    </xf>
    <xf numFmtId="0" fontId="48" fillId="33" borderId="41" xfId="388" applyFont="1" applyFill="1" applyBorder="1" applyAlignment="1">
      <alignment horizontal="center" vertical="center" wrapText="1"/>
    </xf>
    <xf numFmtId="0" fontId="53" fillId="33" borderId="33" xfId="388" applyFont="1" applyFill="1" applyBorder="1" applyAlignment="1">
      <alignment horizontal="center" vertical="center" wrapText="1"/>
    </xf>
    <xf numFmtId="49" fontId="47" fillId="33" borderId="33" xfId="0" applyNumberFormat="1" applyFont="1" applyFill="1" applyBorder="1" applyAlignment="1">
      <alignment horizontal="left" vertical="center"/>
    </xf>
    <xf numFmtId="0" fontId="47" fillId="33" borderId="59" xfId="0" applyFont="1" applyFill="1" applyBorder="1" applyAlignment="1">
      <alignment vertical="center"/>
    </xf>
    <xf numFmtId="49" fontId="47" fillId="33" borderId="33" xfId="0" applyNumberFormat="1" applyFont="1" applyFill="1" applyBorder="1" applyAlignment="1">
      <alignment horizontal="center" vertical="center"/>
    </xf>
    <xf numFmtId="0" fontId="47" fillId="33" borderId="33" xfId="0" applyFont="1" applyFill="1" applyBorder="1" applyAlignment="1">
      <alignment vertical="center"/>
    </xf>
    <xf numFmtId="0" fontId="47" fillId="33" borderId="56" xfId="0" applyFont="1" applyFill="1" applyBorder="1" applyAlignment="1">
      <alignment vertical="center"/>
    </xf>
    <xf numFmtId="0" fontId="47" fillId="33" borderId="56" xfId="0" quotePrefix="1" applyFont="1" applyFill="1" applyBorder="1" applyAlignment="1">
      <alignment horizontal="center" vertical="center"/>
    </xf>
    <xf numFmtId="0" fontId="53" fillId="33" borderId="56" xfId="0" applyFont="1" applyFill="1" applyBorder="1" applyAlignment="1">
      <alignment horizontal="center" vertical="center"/>
    </xf>
    <xf numFmtId="0" fontId="48" fillId="33" borderId="56" xfId="0" applyFont="1" applyFill="1" applyBorder="1" applyAlignment="1">
      <alignment horizontal="center" vertical="center" wrapText="1"/>
    </xf>
    <xf numFmtId="49" fontId="47" fillId="33" borderId="55" xfId="0" applyNumberFormat="1" applyFont="1" applyFill="1" applyBorder="1" applyAlignment="1">
      <alignment horizontal="left" vertical="center" wrapText="1"/>
    </xf>
    <xf numFmtId="0" fontId="48" fillId="33" borderId="56" xfId="0" applyFont="1" applyFill="1" applyBorder="1" applyAlignment="1">
      <alignment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78AC6370-10C3-4B93-97A5-A44C8F50621A}"/>
    <cellStyle name="60% - Accent1 3" xfId="128" xr:uid="{00000000-0005-0000-0000-00007F000000}"/>
    <cellStyle name="60% - Accent1 3 2" xfId="390" xr:uid="{D2A50F18-CCC9-4DE8-A79E-D01E233720EB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77167042-F25D-4B48-89B8-6D0296B82E67}"/>
    <cellStyle name="60% - Accent2 3" xfId="136" xr:uid="{00000000-0005-0000-0000-000087000000}"/>
    <cellStyle name="60% - Accent2 3 2" xfId="392" xr:uid="{7B7B1F57-45CF-4D8D-8A4B-7DFD1C3956A5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DA443BD7-B788-4B06-B293-D779B4BD93BE}"/>
    <cellStyle name="60% - Accent3 3" xfId="144" xr:uid="{00000000-0005-0000-0000-00008F000000}"/>
    <cellStyle name="60% - Accent3 3 2" xfId="394" xr:uid="{E6C86B9B-8CED-437F-AF5A-18D945E8D2EC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C55591EE-BD22-48A2-A19E-C5344DC08085}"/>
    <cellStyle name="60% - Accent4 3" xfId="152" xr:uid="{00000000-0005-0000-0000-000097000000}"/>
    <cellStyle name="60% - Accent4 3 2" xfId="396" xr:uid="{5FD9C3FD-5AE2-497E-A886-DD562FBBDB4B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4BAD2BDA-D765-4EDC-9907-DCF8A5ED7C49}"/>
    <cellStyle name="60% - Accent5 3" xfId="160" xr:uid="{00000000-0005-0000-0000-00009F000000}"/>
    <cellStyle name="60% - Accent5 3 2" xfId="398" xr:uid="{B02CF16B-0208-41E2-8F03-74E4E6DAE8D0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C194499A-7DAD-48C9-9706-2E50ED2E1F3A}"/>
    <cellStyle name="60% - Accent6 3" xfId="168" xr:uid="{00000000-0005-0000-0000-0000A7000000}"/>
    <cellStyle name="60% - Accent6 3 2" xfId="400" xr:uid="{88E4C8E8-DC9A-4A96-A444-9388C3171090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C71DE9D9-709A-4F31-ABBE-2A3627C155B4}"/>
    <cellStyle name="Accent1 3" xfId="176" xr:uid="{00000000-0005-0000-0000-0000AF000000}"/>
    <cellStyle name="Accent1 3 2" xfId="402" xr:uid="{6D2782BB-E554-4D69-B2A6-0F06427D60C5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63C6BFF3-471F-49F8-B15A-DCE83BBA9D4B}"/>
    <cellStyle name="Accent2 3" xfId="184" xr:uid="{00000000-0005-0000-0000-0000B7000000}"/>
    <cellStyle name="Accent2 3 2" xfId="404" xr:uid="{582D03B5-AFC2-49A3-9EA1-0D457F2A84D4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52E09651-6C98-410C-A62D-6417D88B1D38}"/>
    <cellStyle name="Accent3 3" xfId="192" xr:uid="{00000000-0005-0000-0000-0000BF000000}"/>
    <cellStyle name="Accent3 3 2" xfId="406" xr:uid="{42FC274B-814F-4778-BF51-B34FC1FDB1C6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5924D3B3-815C-4585-BBC6-7FA619222234}"/>
    <cellStyle name="Accent4 3" xfId="200" xr:uid="{00000000-0005-0000-0000-0000C7000000}"/>
    <cellStyle name="Accent4 3 2" xfId="408" xr:uid="{B919260F-6D14-49AA-A516-CA9EE6DC6021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AF0A7E44-C423-4032-81CD-03BB8509B8F3}"/>
    <cellStyle name="Accent5 3" xfId="208" xr:uid="{00000000-0005-0000-0000-0000CF000000}"/>
    <cellStyle name="Accent5 3 2" xfId="410" xr:uid="{9774984E-044A-4BAE-9F4B-44F916DF0771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C84218A1-E349-4FCF-B347-D3763D250E85}"/>
    <cellStyle name="Accent6 3" xfId="216" xr:uid="{00000000-0005-0000-0000-0000D7000000}"/>
    <cellStyle name="Accent6 3 2" xfId="412" xr:uid="{26CA4278-1927-4482-A483-E83324693BFD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69CCC462-82F7-40B2-8EC7-4D19E890695D}"/>
    <cellStyle name="Bad 3" xfId="224" xr:uid="{00000000-0005-0000-0000-0000DF000000}"/>
    <cellStyle name="Bad 3 2" xfId="414" xr:uid="{9C55BF0B-4104-4A1D-923F-BB75680359D1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C602630E-152C-4E74-ACC2-5AD3C2D69416}"/>
    <cellStyle name="Calculation 3" xfId="232" xr:uid="{00000000-0005-0000-0000-0000E7000000}"/>
    <cellStyle name="Calculation 3 2" xfId="416" xr:uid="{F69E6066-9882-4C42-B235-26871AE34403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BD5BEBEF-8319-41C1-A9F8-AAA1E01652DD}"/>
    <cellStyle name="Check Cell 3" xfId="240" xr:uid="{00000000-0005-0000-0000-0000EF000000}"/>
    <cellStyle name="Check Cell 3 2" xfId="418" xr:uid="{3686E06F-A786-4169-B344-41D77822816B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B3B8535B-66F1-460F-ABD6-FD1E0B828C86}"/>
    <cellStyle name="Explanatory Text 3" xfId="251" xr:uid="{00000000-0005-0000-0000-0000FA000000}"/>
    <cellStyle name="Explanatory Text 3 2" xfId="420" xr:uid="{B23B885D-651B-4CF4-A10C-922EB3D5D889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379E7B59-4678-4D75-8E1E-52813266C962}"/>
    <cellStyle name="Good 3" xfId="259" xr:uid="{00000000-0005-0000-0000-000002010000}"/>
    <cellStyle name="Good 3 2" xfId="422" xr:uid="{2A092A3F-4793-4216-AB69-CF19AAA70998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CE7B22B5-0E35-4259-8C5B-2306FC21D70C}"/>
    <cellStyle name="Heading 1 3" xfId="267" xr:uid="{00000000-0005-0000-0000-00000A010000}"/>
    <cellStyle name="Heading 1 3 2" xfId="424" xr:uid="{43930EC8-2A83-4B57-90DA-C2F0465810A0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8E28EC27-74E5-4319-8ED9-BDCD188AFE29}"/>
    <cellStyle name="Heading 2 3" xfId="275" xr:uid="{00000000-0005-0000-0000-000012010000}"/>
    <cellStyle name="Heading 2 3 2" xfId="426" xr:uid="{E8A6E510-01D8-4208-80E1-18B59C38240F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51454C7E-FF44-49AA-8A24-C91283412E16}"/>
    <cellStyle name="Heading 3 3" xfId="283" xr:uid="{00000000-0005-0000-0000-00001A010000}"/>
    <cellStyle name="Heading 3 3 2" xfId="428" xr:uid="{4430F452-FF1D-4A41-A9B2-AE74EC7DEA0F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C41257D2-FAAD-4250-8859-E249B5B186E3}"/>
    <cellStyle name="Heading 4 3" xfId="291" xr:uid="{00000000-0005-0000-0000-000022010000}"/>
    <cellStyle name="Heading 4 3 2" xfId="430" xr:uid="{A319A55B-202D-4142-A03F-15AD72D6F757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EED5B155-11A2-4AE0-9F77-585ED9DF0C89}"/>
    <cellStyle name="Input 3" xfId="300" xr:uid="{00000000-0005-0000-0000-00002B010000}"/>
    <cellStyle name="Input 3 2" xfId="432" xr:uid="{22D1CBBA-9C8C-40C4-B092-1AA47FFE2DD9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EED4B0D4-A017-4F0C-8B7E-72413909065E}"/>
    <cellStyle name="Linked Cell 3" xfId="308" xr:uid="{00000000-0005-0000-0000-000033010000}"/>
    <cellStyle name="Linked Cell 3 2" xfId="434" xr:uid="{C3C8569F-B5EE-408D-A7EE-D3C654DF0C8F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60E1AC9E-80AC-4368-8B90-C590CD3FE066}"/>
    <cellStyle name="Neutral 3" xfId="316" xr:uid="{00000000-0005-0000-0000-00003B010000}"/>
    <cellStyle name="Neutral 3 2" xfId="436" xr:uid="{31828EC0-7A76-456C-997E-5BC0F1AA51D5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3EC95AC0-582E-4D1C-A9B8-B5B896F7F9CC}"/>
    <cellStyle name="Output 3" xfId="354" xr:uid="{00000000-0005-0000-0000-000061010000}"/>
    <cellStyle name="Output 3 2" xfId="438" xr:uid="{C2A6B762-AD7C-4287-B519-9B4194154018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EB9C86C0-EA58-4E54-99C9-33AD7C4FD144}"/>
    <cellStyle name="Title 3" xfId="365" xr:uid="{00000000-0005-0000-0000-00006C010000}"/>
    <cellStyle name="Title 3 2" xfId="440" xr:uid="{E34A499F-8704-4B37-8078-EFEE37B671AB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16E1D31B-9B47-4B80-8017-1F1D7831E714}"/>
    <cellStyle name="Total 3" xfId="373" xr:uid="{00000000-0005-0000-0000-000074010000}"/>
    <cellStyle name="Total 3 2" xfId="442" xr:uid="{8E3C1014-5A61-4854-AB02-EC80F540D268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D1E80386-9A51-46B3-A72E-6DFEF9B3B79C}"/>
    <cellStyle name="Warning Text 3" xfId="381" xr:uid="{00000000-0005-0000-0000-00007C010000}"/>
    <cellStyle name="Warning Text 3 2" xfId="444" xr:uid="{C43E5B96-CFD4-49CC-809B-8B836EEC4952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E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9"/>
  <sheetViews>
    <sheetView zoomScale="70" zoomScaleNormal="70" zoomScaleSheetLayoutView="70" workbookViewId="0">
      <pane ySplit="4" topLeftCell="A75" activePane="bottomLeft" state="frozen"/>
      <selection pane="bottomLeft" activeCell="C93" sqref="C93"/>
    </sheetView>
  </sheetViews>
  <sheetFormatPr defaultColWidth="9.453125" defaultRowHeight="15.5"/>
  <cols>
    <col min="1" max="1" width="7.6328125" style="209" customWidth="1"/>
    <col min="2" max="8" width="32.6328125" style="4" customWidth="1"/>
    <col min="9" max="9" width="7.6328125" style="210" customWidth="1"/>
    <col min="10" max="16384" width="9.453125" style="4"/>
  </cols>
  <sheetData>
    <row r="1" spans="1:9" ht="36" customHeight="1">
      <c r="A1" s="2"/>
      <c r="B1" s="3"/>
      <c r="C1" s="726" t="s">
        <v>168</v>
      </c>
      <c r="D1" s="726"/>
      <c r="E1" s="726"/>
      <c r="F1" s="726"/>
      <c r="G1" s="726"/>
      <c r="H1" s="3"/>
      <c r="I1" s="3"/>
    </row>
    <row r="2" spans="1:9" ht="17" customHeight="1" thickBot="1">
      <c r="A2" s="5" t="s">
        <v>165</v>
      </c>
      <c r="B2" s="6"/>
      <c r="C2" s="6"/>
      <c r="D2" s="1" t="s">
        <v>18</v>
      </c>
      <c r="E2" s="1"/>
      <c r="F2" s="7"/>
      <c r="G2" s="7"/>
      <c r="H2" s="727" t="s">
        <v>95</v>
      </c>
      <c r="I2" s="727"/>
    </row>
    <row r="3" spans="1:9" ht="17" customHeight="1" thickTop="1">
      <c r="A3" s="8" t="s">
        <v>19</v>
      </c>
      <c r="B3" s="9" t="s">
        <v>33</v>
      </c>
      <c r="C3" s="9" t="s">
        <v>34</v>
      </c>
      <c r="D3" s="9" t="s">
        <v>35</v>
      </c>
      <c r="E3" s="9" t="s">
        <v>36</v>
      </c>
      <c r="F3" s="9" t="s">
        <v>37</v>
      </c>
      <c r="G3" s="9" t="s">
        <v>38</v>
      </c>
      <c r="H3" s="9" t="s">
        <v>39</v>
      </c>
      <c r="I3" s="10" t="s">
        <v>19</v>
      </c>
    </row>
    <row r="4" spans="1:9" ht="17" customHeight="1" thickBot="1">
      <c r="A4" s="11"/>
      <c r="B4" s="12">
        <v>45691</v>
      </c>
      <c r="C4" s="12">
        <f t="shared" ref="C4:H4" si="0">SUM(B4+1)</f>
        <v>45692</v>
      </c>
      <c r="D4" s="13">
        <f t="shared" si="0"/>
        <v>45693</v>
      </c>
      <c r="E4" s="13">
        <f t="shared" si="0"/>
        <v>45694</v>
      </c>
      <c r="F4" s="13">
        <f t="shared" si="0"/>
        <v>45695</v>
      </c>
      <c r="G4" s="13">
        <f t="shared" si="0"/>
        <v>45696</v>
      </c>
      <c r="H4" s="13">
        <f t="shared" si="0"/>
        <v>45697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C55</f>
        <v>好睡好起 Sleep Right, Sleep Tight (10 EPI)</v>
      </c>
      <c r="E6" s="25" t="str">
        <f t="shared" si="1"/>
        <v>湊仔攻略 Daddy, Where's Mom (10 EPI)</v>
      </c>
      <c r="F6" s="26" t="str">
        <f t="shared" si="1"/>
        <v>出走地圖 Off the Grid (Sr.2) (20 EPI)</v>
      </c>
      <c r="G6" s="27" t="str">
        <f t="shared" si="1"/>
        <v>日本學呢啲All-You-Can-Learn In Japan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5</v>
      </c>
      <c r="C7" s="32" t="e">
        <f>#REF!</f>
        <v>#REF!</v>
      </c>
      <c r="D7" s="33" t="str">
        <f t="shared" si="1"/>
        <v># 1</v>
      </c>
      <c r="E7" s="32" t="str">
        <f t="shared" si="1"/>
        <v># 1</v>
      </c>
      <c r="F7" s="33" t="str">
        <f t="shared" si="1"/>
        <v># 1</v>
      </c>
      <c r="G7" s="32" t="str">
        <f t="shared" si="1"/>
        <v># 5</v>
      </c>
      <c r="H7" s="34" t="str">
        <f>D71</f>
        <v>美食新聞報道 # 59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$E$73</f>
        <v>東張西望  Scoop 2025</v>
      </c>
      <c r="F8" s="38"/>
      <c r="G8" s="38" t="s">
        <v>48</v>
      </c>
      <c r="H8" s="40"/>
      <c r="I8" s="41"/>
    </row>
    <row r="9" spans="1:9" s="20" customFormat="1" ht="17" customHeight="1" thickBot="1">
      <c r="A9" s="11" t="s">
        <v>0</v>
      </c>
      <c r="B9" s="42" t="s">
        <v>96</v>
      </c>
      <c r="C9" s="43" t="str">
        <f t="shared" ref="C9:H9" si="2">"# " &amp; VALUE(RIGHT(B9,2)+1)</f>
        <v># 34</v>
      </c>
      <c r="D9" s="43" t="str">
        <f t="shared" si="2"/>
        <v># 35</v>
      </c>
      <c r="E9" s="43" t="str">
        <f t="shared" si="2"/>
        <v># 36</v>
      </c>
      <c r="F9" s="43" t="str">
        <f t="shared" si="2"/>
        <v># 37</v>
      </c>
      <c r="G9" s="43" t="str">
        <f t="shared" si="2"/>
        <v># 38</v>
      </c>
      <c r="H9" s="43" t="str">
        <f t="shared" si="2"/>
        <v># 39</v>
      </c>
      <c r="I9" s="44" t="s">
        <v>0</v>
      </c>
    </row>
    <row r="10" spans="1:9" ht="17" customHeight="1">
      <c r="A10" s="45"/>
      <c r="B10" s="219"/>
      <c r="C10" s="220"/>
      <c r="D10" s="220"/>
      <c r="E10" s="220"/>
      <c r="F10" s="221"/>
      <c r="G10" s="219"/>
      <c r="H10" s="222"/>
      <c r="I10" s="29"/>
    </row>
    <row r="11" spans="1:9" ht="17" customHeight="1">
      <c r="A11" s="30">
        <v>30</v>
      </c>
      <c r="B11" s="728" t="s">
        <v>40</v>
      </c>
      <c r="C11" s="719"/>
      <c r="D11" s="719"/>
      <c r="E11" s="719"/>
      <c r="F11" s="720"/>
      <c r="G11" s="728" t="s">
        <v>41</v>
      </c>
      <c r="H11" s="729"/>
      <c r="I11" s="35">
        <v>30</v>
      </c>
    </row>
    <row r="12" spans="1:9" ht="17" customHeight="1">
      <c r="A12" s="46"/>
      <c r="B12" s="223"/>
      <c r="C12" s="224"/>
      <c r="D12" s="225"/>
      <c r="E12" s="224"/>
      <c r="F12" s="226"/>
      <c r="G12" s="223"/>
      <c r="H12" s="227"/>
      <c r="I12" s="41"/>
    </row>
    <row r="13" spans="1:9" s="20" customFormat="1" ht="17" customHeight="1" thickBot="1">
      <c r="A13" s="47" t="s">
        <v>1</v>
      </c>
      <c r="B13" s="228"/>
      <c r="C13" s="229"/>
      <c r="D13" s="229"/>
      <c r="E13" s="229"/>
      <c r="F13" s="230"/>
      <c r="G13" s="231"/>
      <c r="H13" s="232"/>
      <c r="I13" s="44" t="s">
        <v>1</v>
      </c>
    </row>
    <row r="14" spans="1:9" ht="17" customHeight="1">
      <c r="A14" s="48"/>
      <c r="B14" s="49">
        <v>800161954</v>
      </c>
      <c r="C14" s="50"/>
      <c r="D14" s="50"/>
      <c r="E14" s="50"/>
      <c r="F14" s="50"/>
      <c r="G14" s="51"/>
      <c r="H14" s="52"/>
      <c r="I14" s="53"/>
    </row>
    <row r="15" spans="1:9" ht="17" customHeight="1">
      <c r="A15" s="54" t="s">
        <v>2</v>
      </c>
      <c r="B15" s="55"/>
      <c r="C15" s="56"/>
      <c r="D15" s="56"/>
      <c r="E15" s="57" t="s">
        <v>93</v>
      </c>
      <c r="F15" s="56"/>
      <c r="G15" s="58"/>
      <c r="H15" s="59" t="s">
        <v>163</v>
      </c>
      <c r="I15" s="60" t="s">
        <v>2</v>
      </c>
    </row>
    <row r="16" spans="1:9" ht="17" customHeight="1">
      <c r="A16" s="61"/>
      <c r="B16" s="55" t="s">
        <v>72</v>
      </c>
      <c r="C16" s="56" t="str">
        <f t="shared" ref="C16:D16" si="3">"# " &amp; VALUE(RIGHT(B16,2)+1)</f>
        <v># 16</v>
      </c>
      <c r="D16" s="56" t="str">
        <f t="shared" si="3"/>
        <v># 17</v>
      </c>
      <c r="E16" s="56" t="str">
        <f t="shared" ref="E16" si="4">"# " &amp; VALUE(RIGHT(D16,2)+1)</f>
        <v># 18</v>
      </c>
      <c r="F16" s="56" t="str">
        <f t="shared" ref="F16" si="5">"# " &amp; VALUE(RIGHT(E16,2)+1)</f>
        <v># 19</v>
      </c>
      <c r="G16" s="58" t="str">
        <f t="shared" ref="G16" si="6">"# " &amp; VALUE(RIGHT(F16,2)+1)</f>
        <v># 20</v>
      </c>
      <c r="H16" s="62" t="s">
        <v>75</v>
      </c>
      <c r="I16" s="63"/>
    </row>
    <row r="17" spans="1:9" s="20" customFormat="1" ht="17" customHeight="1" thickBot="1">
      <c r="A17" s="47" t="s">
        <v>3</v>
      </c>
      <c r="B17" s="64" t="s">
        <v>24</v>
      </c>
      <c r="C17" s="65"/>
      <c r="D17" s="65"/>
      <c r="E17" s="65"/>
      <c r="F17" s="65"/>
      <c r="G17" s="66"/>
      <c r="H17" s="67"/>
      <c r="I17" s="44" t="s">
        <v>16</v>
      </c>
    </row>
    <row r="18" spans="1:9" s="20" customFormat="1" ht="17" customHeight="1">
      <c r="A18" s="68"/>
      <c r="B18" s="384" t="s">
        <v>17</v>
      </c>
      <c r="C18" s="386"/>
      <c r="D18" s="386"/>
      <c r="E18" s="386" t="s">
        <v>42</v>
      </c>
      <c r="F18" s="382"/>
      <c r="G18" s="381" t="s">
        <v>143</v>
      </c>
      <c r="H18" s="385" t="s">
        <v>144</v>
      </c>
      <c r="I18" s="70"/>
    </row>
    <row r="19" spans="1:9" ht="17" customHeight="1">
      <c r="A19" s="73" t="s">
        <v>2</v>
      </c>
      <c r="B19" s="380" t="s">
        <v>261</v>
      </c>
      <c r="C19" s="379" t="s">
        <v>262</v>
      </c>
      <c r="D19" s="379" t="s">
        <v>263</v>
      </c>
      <c r="E19" s="379" t="s">
        <v>264</v>
      </c>
      <c r="F19" s="378" t="s">
        <v>265</v>
      </c>
      <c r="G19" s="377" t="s">
        <v>266</v>
      </c>
      <c r="H19" s="376" t="s">
        <v>266</v>
      </c>
      <c r="I19" s="60" t="s">
        <v>2</v>
      </c>
    </row>
    <row r="20" spans="1:9" ht="17" customHeight="1">
      <c r="A20" s="76"/>
      <c r="B20" s="375" t="s">
        <v>267</v>
      </c>
      <c r="C20" s="374"/>
      <c r="D20" s="374"/>
      <c r="E20" s="374" t="s">
        <v>268</v>
      </c>
      <c r="F20" s="374"/>
      <c r="G20" s="373"/>
      <c r="H20" s="372"/>
      <c r="I20" s="78"/>
    </row>
    <row r="21" spans="1:9" s="20" customFormat="1" ht="17" customHeight="1" thickBot="1">
      <c r="A21" s="11" t="s">
        <v>4</v>
      </c>
      <c r="B21" s="371" t="s">
        <v>269</v>
      </c>
      <c r="C21" s="374" t="s">
        <v>270</v>
      </c>
      <c r="D21" s="374" t="s">
        <v>271</v>
      </c>
      <c r="E21" s="379" t="s">
        <v>272</v>
      </c>
      <c r="F21" s="374" t="s">
        <v>273</v>
      </c>
      <c r="G21" s="374" t="s">
        <v>274</v>
      </c>
      <c r="H21" s="370" t="s">
        <v>275</v>
      </c>
      <c r="I21" s="44" t="s">
        <v>4</v>
      </c>
    </row>
    <row r="22" spans="1:9" ht="17" customHeight="1">
      <c r="A22" s="21"/>
      <c r="B22" s="384" t="s">
        <v>17</v>
      </c>
      <c r="C22" s="386"/>
      <c r="D22" s="386" t="s">
        <v>278</v>
      </c>
      <c r="E22" s="386"/>
      <c r="F22" s="382"/>
      <c r="G22" s="384">
        <v>800311512</v>
      </c>
      <c r="H22" s="407"/>
      <c r="I22" s="29"/>
    </row>
    <row r="23" spans="1:9" ht="17" customHeight="1">
      <c r="A23" s="80" t="s">
        <v>2</v>
      </c>
      <c r="B23" s="380" t="s">
        <v>288</v>
      </c>
      <c r="C23" s="379" t="s">
        <v>279</v>
      </c>
      <c r="D23" s="379" t="s">
        <v>280</v>
      </c>
      <c r="E23" s="379" t="s">
        <v>281</v>
      </c>
      <c r="F23" s="378" t="s">
        <v>282</v>
      </c>
      <c r="G23" s="352"/>
      <c r="H23" s="408"/>
      <c r="I23" s="60" t="s">
        <v>2</v>
      </c>
    </row>
    <row r="24" spans="1:9" s="403" customFormat="1" ht="17" customHeight="1">
      <c r="A24" s="404"/>
      <c r="B24" s="351" t="s">
        <v>17</v>
      </c>
      <c r="C24" s="396" t="s">
        <v>17</v>
      </c>
      <c r="D24" s="353" t="s">
        <v>17</v>
      </c>
      <c r="E24" s="353" t="s">
        <v>17</v>
      </c>
      <c r="F24" s="353" t="s">
        <v>17</v>
      </c>
      <c r="G24" s="732" t="s">
        <v>294</v>
      </c>
      <c r="H24" s="733"/>
      <c r="I24" s="405"/>
    </row>
    <row r="25" spans="1:9" s="403" customFormat="1" ht="17" customHeight="1">
      <c r="A25" s="404"/>
      <c r="B25" s="354" t="s">
        <v>289</v>
      </c>
      <c r="C25" s="388" t="s">
        <v>290</v>
      </c>
      <c r="D25" s="352" t="s">
        <v>291</v>
      </c>
      <c r="E25" s="352" t="s">
        <v>292</v>
      </c>
      <c r="F25" s="352" t="s">
        <v>293</v>
      </c>
      <c r="G25" s="734" t="s">
        <v>295</v>
      </c>
      <c r="H25" s="735"/>
      <c r="I25" s="405"/>
    </row>
    <row r="26" spans="1:9" s="20" customFormat="1" ht="17" customHeight="1" thickBot="1">
      <c r="A26" s="11" t="s">
        <v>5</v>
      </c>
      <c r="B26" s="355"/>
      <c r="C26" s="388"/>
      <c r="D26" s="380"/>
      <c r="E26" s="380"/>
      <c r="F26" s="380"/>
      <c r="G26" s="352" t="s">
        <v>296</v>
      </c>
      <c r="H26" s="370" t="s">
        <v>297</v>
      </c>
      <c r="I26" s="70" t="s">
        <v>5</v>
      </c>
    </row>
    <row r="27" spans="1:9" ht="17" customHeight="1">
      <c r="A27" s="87"/>
      <c r="B27" s="356" t="s">
        <v>17</v>
      </c>
      <c r="C27" s="386"/>
      <c r="D27" s="357"/>
      <c r="E27" s="357"/>
      <c r="F27" s="357"/>
      <c r="G27" s="406"/>
      <c r="H27" s="394"/>
      <c r="I27" s="53"/>
    </row>
    <row r="28" spans="1:9" ht="17" customHeight="1">
      <c r="A28" s="80" t="s">
        <v>2</v>
      </c>
      <c r="B28" s="358"/>
      <c r="C28" s="374"/>
      <c r="D28" s="374" t="s">
        <v>298</v>
      </c>
      <c r="E28" s="374"/>
      <c r="F28" s="374"/>
      <c r="G28" s="360"/>
      <c r="H28" s="370"/>
      <c r="I28" s="60" t="s">
        <v>2</v>
      </c>
    </row>
    <row r="29" spans="1:9" ht="17" customHeight="1">
      <c r="A29" s="76"/>
      <c r="B29" s="450" t="s">
        <v>299</v>
      </c>
      <c r="C29" s="450" t="s">
        <v>300</v>
      </c>
      <c r="D29" s="450" t="s">
        <v>301</v>
      </c>
      <c r="E29" s="450" t="s">
        <v>302</v>
      </c>
      <c r="F29" s="450" t="s">
        <v>306</v>
      </c>
      <c r="G29" s="352"/>
      <c r="H29" s="370"/>
      <c r="I29" s="78"/>
    </row>
    <row r="30" spans="1:9" s="20" customFormat="1" ht="17" customHeight="1" thickBot="1">
      <c r="A30" s="11" t="s">
        <v>6</v>
      </c>
      <c r="B30" s="379"/>
      <c r="C30" s="379"/>
      <c r="D30" s="379"/>
      <c r="E30" s="379"/>
      <c r="F30" s="379"/>
      <c r="G30" s="359" t="s">
        <v>303</v>
      </c>
      <c r="H30" s="361"/>
      <c r="I30" s="44" t="s">
        <v>6</v>
      </c>
    </row>
    <row r="31" spans="1:9" ht="17" customHeight="1">
      <c r="A31" s="87"/>
      <c r="B31" s="402" t="s">
        <v>17</v>
      </c>
      <c r="C31" s="401"/>
      <c r="D31" s="401"/>
      <c r="E31" s="399" t="str">
        <f>$E$73</f>
        <v>東張西望  Scoop 2025</v>
      </c>
      <c r="F31" s="401"/>
      <c r="G31" s="397"/>
      <c r="H31" s="398"/>
      <c r="I31" s="78"/>
    </row>
    <row r="32" spans="1:9" ht="17" customHeight="1">
      <c r="A32" s="80" t="s">
        <v>2</v>
      </c>
      <c r="B32" s="400" t="str">
        <f t="shared" ref="B32:H32" si="7">B9</f>
        <v># 33</v>
      </c>
      <c r="C32" s="400" t="str">
        <f t="shared" si="7"/>
        <v># 34</v>
      </c>
      <c r="D32" s="400" t="str">
        <f t="shared" si="7"/>
        <v># 35</v>
      </c>
      <c r="E32" s="400" t="str">
        <f t="shared" si="7"/>
        <v># 36</v>
      </c>
      <c r="F32" s="400" t="str">
        <f t="shared" si="7"/>
        <v># 37</v>
      </c>
      <c r="G32" s="56" t="str">
        <f t="shared" si="7"/>
        <v># 38</v>
      </c>
      <c r="H32" s="89" t="str">
        <f t="shared" si="7"/>
        <v># 39</v>
      </c>
      <c r="I32" s="60" t="s">
        <v>2</v>
      </c>
    </row>
    <row r="33" spans="1:9" ht="17" customHeight="1">
      <c r="A33" s="76"/>
      <c r="B33" s="90" t="s">
        <v>17</v>
      </c>
      <c r="C33" s="37"/>
      <c r="D33" s="91"/>
      <c r="E33" s="91"/>
      <c r="F33" s="387"/>
      <c r="G33" s="92" t="s">
        <v>20</v>
      </c>
      <c r="H33" s="93" t="s">
        <v>25</v>
      </c>
      <c r="I33" s="94"/>
    </row>
    <row r="34" spans="1:9" ht="17" customHeight="1">
      <c r="A34" s="76"/>
      <c r="B34" s="95" t="s">
        <v>136</v>
      </c>
      <c r="C34" s="81"/>
      <c r="D34" s="96" t="str">
        <f>D61</f>
        <v>兄弟幫 Big Boys Club (2505 EPI)</v>
      </c>
      <c r="E34" s="6"/>
      <c r="F34" s="388" t="s">
        <v>276</v>
      </c>
      <c r="G34" s="98" t="s">
        <v>159</v>
      </c>
      <c r="H34" s="99" t="s">
        <v>140</v>
      </c>
      <c r="I34" s="94"/>
    </row>
    <row r="35" spans="1:9" s="20" customFormat="1" ht="17" customHeight="1" thickBot="1">
      <c r="A35" s="11" t="s">
        <v>7</v>
      </c>
      <c r="B35" s="74" t="s">
        <v>137</v>
      </c>
      <c r="C35" s="33" t="str">
        <f>B62</f>
        <v># 1801</v>
      </c>
      <c r="D35" s="71" t="str">
        <f>C62</f>
        <v># 1802</v>
      </c>
      <c r="E35" s="71" t="str">
        <f>D62</f>
        <v># 1803</v>
      </c>
      <c r="F35" s="389">
        <v>1255</v>
      </c>
      <c r="G35" s="58"/>
      <c r="H35" s="89" t="s">
        <v>26</v>
      </c>
      <c r="I35" s="14" t="s">
        <v>7</v>
      </c>
    </row>
    <row r="36" spans="1:9" s="20" customFormat="1" ht="17" customHeight="1" thickBot="1">
      <c r="A36" s="15"/>
      <c r="B36" s="100" t="s">
        <v>17</v>
      </c>
      <c r="C36" s="71"/>
      <c r="D36" s="101" t="s">
        <v>53</v>
      </c>
      <c r="E36" s="71"/>
      <c r="F36" s="102">
        <v>1305</v>
      </c>
      <c r="G36" s="72" t="s">
        <v>32</v>
      </c>
      <c r="H36" s="345" t="s">
        <v>78</v>
      </c>
      <c r="I36" s="19"/>
    </row>
    <row r="37" spans="1:9" ht="17" customHeight="1">
      <c r="A37" s="87"/>
      <c r="B37" s="91" t="s">
        <v>17</v>
      </c>
      <c r="C37" s="39"/>
      <c r="D37" s="39"/>
      <c r="E37" s="39" t="s">
        <v>68</v>
      </c>
      <c r="F37" s="104"/>
      <c r="G37" s="105" t="s">
        <v>138</v>
      </c>
      <c r="H37" s="346"/>
      <c r="I37" s="106"/>
    </row>
    <row r="38" spans="1:9" ht="17" customHeight="1">
      <c r="A38" s="76"/>
      <c r="B38" s="56" t="str">
        <f>B21</f>
        <v># 1235</v>
      </c>
      <c r="C38" s="56" t="str">
        <f t="shared" ref="C38:F38" si="8">"# " &amp; VALUE(RIGHT(B38,4)+1)</f>
        <v># 1236</v>
      </c>
      <c r="D38" s="56" t="str">
        <f t="shared" si="8"/>
        <v># 1237</v>
      </c>
      <c r="E38" s="56" t="str">
        <f t="shared" ref="E38" si="9">"# " &amp; VALUE(RIGHT(D38,4)+1)</f>
        <v># 1238</v>
      </c>
      <c r="F38" s="56" t="str">
        <f t="shared" si="8"/>
        <v># 1239</v>
      </c>
      <c r="G38" s="58" t="s">
        <v>31</v>
      </c>
      <c r="H38" s="296"/>
      <c r="I38" s="94"/>
    </row>
    <row r="39" spans="1:9" ht="17" customHeight="1">
      <c r="A39" s="54" t="s">
        <v>2</v>
      </c>
      <c r="B39" s="71"/>
      <c r="C39" s="71"/>
      <c r="D39" s="71"/>
      <c r="E39" s="71"/>
      <c r="F39" s="102">
        <v>1320</v>
      </c>
      <c r="G39" s="107"/>
      <c r="H39" s="347" t="s">
        <v>139</v>
      </c>
      <c r="I39" s="108" t="s">
        <v>2</v>
      </c>
    </row>
    <row r="40" spans="1:9" ht="17" customHeight="1">
      <c r="A40" s="83"/>
      <c r="B40" s="240" t="s">
        <v>89</v>
      </c>
      <c r="C40" s="275"/>
      <c r="D40" s="296"/>
      <c r="E40" s="234"/>
      <c r="F40" s="234"/>
      <c r="G40" s="249" t="s">
        <v>87</v>
      </c>
      <c r="H40" s="279" t="s">
        <v>77</v>
      </c>
      <c r="I40" s="94"/>
    </row>
    <row r="41" spans="1:9" ht="17" customHeight="1" thickBot="1">
      <c r="A41" s="76"/>
      <c r="B41" s="266"/>
      <c r="C41" s="241"/>
      <c r="D41" s="265" t="s">
        <v>166</v>
      </c>
      <c r="E41" s="241"/>
      <c r="F41" s="331"/>
      <c r="G41" s="257" t="s">
        <v>145</v>
      </c>
      <c r="H41" s="279"/>
      <c r="I41" s="94"/>
    </row>
    <row r="42" spans="1:9" s="20" customFormat="1" ht="17" customHeight="1" thickBot="1">
      <c r="A42" s="111" t="s">
        <v>8</v>
      </c>
      <c r="B42" s="266" t="s">
        <v>99</v>
      </c>
      <c r="C42" s="241" t="str">
        <f>"# " &amp; VALUE(RIGHT(B42,4)+1)</f>
        <v># 1647</v>
      </c>
      <c r="D42" s="241" t="str">
        <f>"# " &amp; VALUE(RIGHT(C42,4)+1)</f>
        <v># 1648</v>
      </c>
      <c r="E42" s="241" t="str">
        <f>"# " &amp; VALUE(RIGHT(D42,4)+1)</f>
        <v># 1649</v>
      </c>
      <c r="F42" s="241" t="str">
        <f>"# " &amp; VALUE(RIGHT(E42,4)+1)</f>
        <v># 1650</v>
      </c>
      <c r="G42" s="311" t="s">
        <v>21</v>
      </c>
      <c r="H42" s="348"/>
      <c r="I42" s="14" t="s">
        <v>8</v>
      </c>
    </row>
    <row r="43" spans="1:9" ht="17" customHeight="1">
      <c r="A43" s="113"/>
      <c r="B43" s="266"/>
      <c r="C43" s="241"/>
      <c r="D43" s="241"/>
      <c r="E43" s="241"/>
      <c r="F43" s="332">
        <v>1405</v>
      </c>
      <c r="G43" s="149" t="s">
        <v>20</v>
      </c>
      <c r="H43" s="39" t="s">
        <v>176</v>
      </c>
      <c r="I43" s="114"/>
    </row>
    <row r="44" spans="1:9" ht="17" customHeight="1">
      <c r="A44" s="115"/>
      <c r="B44" s="37" t="s">
        <v>17</v>
      </c>
      <c r="C44" s="38"/>
      <c r="D44" s="38"/>
      <c r="E44" s="38" t="s">
        <v>42</v>
      </c>
      <c r="F44" s="38"/>
      <c r="G44" s="105" t="s">
        <v>121</v>
      </c>
      <c r="H44" s="56" t="s">
        <v>122</v>
      </c>
      <c r="I44" s="116"/>
    </row>
    <row r="45" spans="1:9" ht="17" customHeight="1">
      <c r="A45" s="117" t="s">
        <v>2</v>
      </c>
      <c r="B45" s="33" t="str">
        <f>B19</f>
        <v># 2483</v>
      </c>
      <c r="C45" s="71" t="str">
        <f>C19</f>
        <v># 2484</v>
      </c>
      <c r="D45" s="71" t="str">
        <f>C76</f>
        <v># 2485</v>
      </c>
      <c r="E45" s="71" t="str">
        <f>D76</f>
        <v># 2486</v>
      </c>
      <c r="F45" s="71" t="str">
        <f>E76</f>
        <v># 2487</v>
      </c>
      <c r="G45" s="32"/>
      <c r="H45" s="71"/>
      <c r="I45" s="118" t="s">
        <v>2</v>
      </c>
    </row>
    <row r="46" spans="1:9" ht="17" customHeight="1">
      <c r="A46" s="119"/>
      <c r="B46" s="91" t="s">
        <v>17</v>
      </c>
      <c r="C46" s="39"/>
      <c r="D46" s="91"/>
      <c r="E46" s="91"/>
      <c r="F46" s="387"/>
      <c r="G46" s="92" t="s">
        <v>20</v>
      </c>
      <c r="H46" s="84" t="s">
        <v>17</v>
      </c>
      <c r="I46" s="120"/>
    </row>
    <row r="47" spans="1:9" ht="17" customHeight="1">
      <c r="A47" s="119"/>
      <c r="B47" s="56"/>
      <c r="C47" s="6"/>
      <c r="D47" s="121" t="str">
        <f>D85</f>
        <v>古相思曲 An Ancient Love Song (7 EPI)</v>
      </c>
      <c r="E47" s="121"/>
      <c r="F47" s="368"/>
      <c r="G47" s="122"/>
      <c r="H47" s="56" t="str">
        <f>G98</f>
        <v>地球大神秘 # 25</v>
      </c>
      <c r="I47" s="120"/>
    </row>
    <row r="48" spans="1:9" s="20" customFormat="1" ht="17" customHeight="1" thickBot="1">
      <c r="A48" s="123">
        <v>1500</v>
      </c>
      <c r="B48" s="56" t="str">
        <f>"# " &amp; VALUE(RIGHT(B86,7)-1)</f>
        <v># 1000001</v>
      </c>
      <c r="C48" s="56" t="str">
        <f>"# " &amp; VALUE(RIGHT(C86,7)-1)</f>
        <v># 1000002</v>
      </c>
      <c r="D48" s="56" t="str">
        <f>C86</f>
        <v># 1000003</v>
      </c>
      <c r="E48" s="56" t="str">
        <f>D86</f>
        <v># 1000004</v>
      </c>
      <c r="F48" s="388" t="s">
        <v>277</v>
      </c>
      <c r="G48" s="124"/>
      <c r="H48" s="125"/>
      <c r="I48" s="126">
        <v>1500</v>
      </c>
    </row>
    <row r="49" spans="1:9" ht="17" customHeight="1">
      <c r="A49" s="127"/>
      <c r="B49" s="56"/>
      <c r="F49" s="391"/>
      <c r="G49" s="129"/>
      <c r="H49" s="342" t="s">
        <v>54</v>
      </c>
      <c r="I49" s="130"/>
    </row>
    <row r="50" spans="1:9" ht="17" customHeight="1">
      <c r="A50" s="131">
        <v>30</v>
      </c>
      <c r="B50" s="64"/>
      <c r="C50" s="56"/>
      <c r="D50" s="71"/>
      <c r="E50" s="71"/>
      <c r="F50" s="369">
        <v>1535</v>
      </c>
      <c r="G50" s="132" t="s">
        <v>154</v>
      </c>
      <c r="H50" s="343" t="s">
        <v>172</v>
      </c>
      <c r="I50" s="118" t="s">
        <v>2</v>
      </c>
    </row>
    <row r="51" spans="1:9" ht="17" customHeight="1">
      <c r="A51" s="119"/>
      <c r="B51" s="91" t="s">
        <v>17</v>
      </c>
      <c r="C51" s="39"/>
      <c r="D51" s="91" t="str">
        <f>D22</f>
        <v>2025風生水起 2025 Feng Shui and Fortune (13 EPI)</v>
      </c>
      <c r="E51" s="91"/>
      <c r="F51" s="92"/>
      <c r="G51" s="129"/>
      <c r="H51" s="340" t="s">
        <v>55</v>
      </c>
      <c r="I51" s="116"/>
    </row>
    <row r="52" spans="1:9" ht="17" customHeight="1">
      <c r="A52" s="119"/>
      <c r="B52" s="56" t="str">
        <f>B23</f>
        <v># 8</v>
      </c>
      <c r="C52" s="56" t="str">
        <f>C23</f>
        <v># 9</v>
      </c>
      <c r="D52" s="56" t="str">
        <f>"# " &amp; VALUE(RIGHT(C52,2)+1)</f>
        <v># 10</v>
      </c>
      <c r="E52" s="56" t="str">
        <f>"# " &amp; VALUE(RIGHT(D52,2)+1)</f>
        <v># 11</v>
      </c>
      <c r="F52" s="58" t="str">
        <f>"# " &amp; VALUE(RIGHT(E52,2)+1)</f>
        <v># 12</v>
      </c>
      <c r="G52" s="134"/>
      <c r="H52" s="344"/>
      <c r="I52" s="116"/>
    </row>
    <row r="53" spans="1:9" s="20" customFormat="1" ht="17" customHeight="1" thickBot="1">
      <c r="A53" s="123">
        <v>1600</v>
      </c>
      <c r="B53" s="71"/>
      <c r="C53" s="71"/>
      <c r="D53" s="71"/>
      <c r="E53" s="71"/>
      <c r="F53" s="74"/>
      <c r="G53" s="129"/>
      <c r="H53" s="411" t="s">
        <v>309</v>
      </c>
      <c r="I53" s="126">
        <v>1600</v>
      </c>
    </row>
    <row r="54" spans="1:9" ht="17" customHeight="1">
      <c r="A54" s="21"/>
      <c r="B54" s="135" t="s">
        <v>101</v>
      </c>
      <c r="C54" s="85" t="s">
        <v>105</v>
      </c>
      <c r="D54" s="136" t="s">
        <v>107</v>
      </c>
      <c r="E54" s="91" t="s">
        <v>109</v>
      </c>
      <c r="F54" s="136" t="s">
        <v>60</v>
      </c>
      <c r="G54" s="129"/>
      <c r="H54" s="452" t="s">
        <v>310</v>
      </c>
      <c r="I54" s="138"/>
    </row>
    <row r="55" spans="1:9" ht="17" customHeight="1">
      <c r="A55" s="45"/>
      <c r="B55" s="139" t="s">
        <v>102</v>
      </c>
      <c r="C55" s="140" t="s">
        <v>104</v>
      </c>
      <c r="D55" s="141" t="s">
        <v>106</v>
      </c>
      <c r="E55" s="121" t="s">
        <v>108</v>
      </c>
      <c r="F55" s="142" t="s">
        <v>61</v>
      </c>
      <c r="G55" s="134"/>
      <c r="H55" s="412" t="s">
        <v>311</v>
      </c>
      <c r="I55" s="52"/>
    </row>
    <row r="56" spans="1:9" ht="16.75" customHeight="1">
      <c r="A56" s="30">
        <v>30</v>
      </c>
      <c r="B56" s="31" t="s">
        <v>103</v>
      </c>
      <c r="C56" s="33" t="s">
        <v>75</v>
      </c>
      <c r="D56" s="32" t="s">
        <v>75</v>
      </c>
      <c r="E56" s="71" t="s">
        <v>75</v>
      </c>
      <c r="F56" s="32" t="s">
        <v>97</v>
      </c>
      <c r="G56" s="143">
        <v>1625</v>
      </c>
      <c r="H56" s="133"/>
      <c r="I56" s="144">
        <v>30</v>
      </c>
    </row>
    <row r="57" spans="1:9" ht="17" customHeight="1">
      <c r="A57" s="45"/>
      <c r="B57" s="145" t="s">
        <v>20</v>
      </c>
      <c r="C57" s="146" t="s">
        <v>142</v>
      </c>
      <c r="D57" s="147" t="s">
        <v>111</v>
      </c>
      <c r="E57" s="730" t="s">
        <v>113</v>
      </c>
      <c r="F57" s="731"/>
      <c r="G57" s="149" t="s">
        <v>20</v>
      </c>
      <c r="H57" s="137" t="s">
        <v>23</v>
      </c>
      <c r="I57" s="120"/>
    </row>
    <row r="58" spans="1:9" ht="17" customHeight="1">
      <c r="A58" s="45"/>
      <c r="B58" s="150" t="s">
        <v>175</v>
      </c>
      <c r="C58" s="124" t="s">
        <v>110</v>
      </c>
      <c r="D58" s="56" t="s">
        <v>112</v>
      </c>
      <c r="E58" s="714" t="s">
        <v>114</v>
      </c>
      <c r="F58" s="715"/>
      <c r="G58" s="124" t="s">
        <v>160</v>
      </c>
      <c r="H58" s="98"/>
      <c r="I58" s="120"/>
    </row>
    <row r="59" spans="1:9" s="20" customFormat="1" ht="17" customHeight="1" thickBot="1">
      <c r="A59" s="151">
        <v>1700</v>
      </c>
      <c r="B59" s="152"/>
      <c r="C59" s="75" t="s">
        <v>75</v>
      </c>
      <c r="D59" s="153" t="s">
        <v>75</v>
      </c>
      <c r="E59" s="81" t="s">
        <v>115</v>
      </c>
      <c r="F59" s="74" t="str">
        <f>"# " &amp; VALUE(RIGHT(E59,2)+1)</f>
        <v># 64</v>
      </c>
      <c r="G59" s="154">
        <v>1650</v>
      </c>
      <c r="H59" s="98" t="str">
        <f>G88</f>
        <v>金鱗昇輝歡樂春節花車匯演</v>
      </c>
      <c r="I59" s="126">
        <v>1700</v>
      </c>
    </row>
    <row r="60" spans="1:9" ht="17" customHeight="1">
      <c r="A60" s="155"/>
      <c r="B60" s="38" t="s">
        <v>117</v>
      </c>
      <c r="C60" s="156"/>
      <c r="D60" s="91"/>
      <c r="E60" s="91"/>
      <c r="F60" s="90"/>
      <c r="G60" s="149" t="s">
        <v>20</v>
      </c>
      <c r="H60" s="98"/>
      <c r="I60" s="138"/>
    </row>
    <row r="61" spans="1:9" ht="17" customHeight="1">
      <c r="A61" s="119"/>
      <c r="B61" s="84"/>
      <c r="C61" s="56"/>
      <c r="D61" s="96" t="s">
        <v>116</v>
      </c>
      <c r="E61" s="6"/>
      <c r="F61" s="97"/>
      <c r="G61" s="157" t="s">
        <v>161</v>
      </c>
      <c r="H61" s="98"/>
      <c r="I61" s="120"/>
    </row>
    <row r="62" spans="1:9" ht="17" customHeight="1">
      <c r="A62" s="131">
        <v>30</v>
      </c>
      <c r="B62" s="71" t="s">
        <v>118</v>
      </c>
      <c r="C62" s="71" t="str">
        <f>"# " &amp; VALUE(RIGHT(B62,4)+1)</f>
        <v># 1802</v>
      </c>
      <c r="D62" s="71" t="str">
        <f>"# " &amp; VALUE(RIGHT(C62,4)+1)</f>
        <v># 1803</v>
      </c>
      <c r="E62" s="71" t="str">
        <f>"# " &amp; VALUE(RIGHT(D62,4)+1)</f>
        <v># 1804</v>
      </c>
      <c r="F62" s="71" t="str">
        <f>"# " &amp; VALUE(RIGHT(E62,4)+1)</f>
        <v># 1805</v>
      </c>
      <c r="G62" s="75"/>
      <c r="H62" s="158"/>
      <c r="I62" s="144">
        <v>30</v>
      </c>
    </row>
    <row r="63" spans="1:9" ht="17" customHeight="1">
      <c r="A63" s="159"/>
      <c r="B63" s="84" t="s">
        <v>119</v>
      </c>
      <c r="C63" s="84"/>
      <c r="D63" s="84"/>
      <c r="E63" s="84"/>
      <c r="F63" s="148"/>
      <c r="G63" s="92" t="s">
        <v>20</v>
      </c>
      <c r="H63" s="268" t="s">
        <v>86</v>
      </c>
      <c r="I63" s="120"/>
    </row>
    <row r="64" spans="1:9" ht="17" customHeight="1">
      <c r="A64" s="119"/>
      <c r="B64" s="84"/>
      <c r="C64" s="84"/>
      <c r="D64" s="147" t="s">
        <v>120</v>
      </c>
      <c r="E64" s="147"/>
      <c r="F64" s="160"/>
      <c r="G64" s="124" t="str">
        <f>G37</f>
        <v>思家大戰 # 61</v>
      </c>
      <c r="H64" s="265" t="s">
        <v>148</v>
      </c>
      <c r="I64" s="120"/>
    </row>
    <row r="65" spans="1:9" s="20" customFormat="1" ht="17" customHeight="1" thickBot="1">
      <c r="A65" s="123">
        <v>1800</v>
      </c>
      <c r="B65" s="56" t="s">
        <v>75</v>
      </c>
      <c r="C65" s="56" t="str">
        <f>"# " &amp; VALUE(RIGHT(B65,2)+1)</f>
        <v># 2</v>
      </c>
      <c r="D65" s="56" t="str">
        <f>"# " &amp; VALUE(RIGHT(C65,2)+1)</f>
        <v># 3</v>
      </c>
      <c r="E65" s="56" t="str">
        <f>"# " &amp; VALUE(RIGHT(D65,2)+1)</f>
        <v># 4</v>
      </c>
      <c r="F65" s="58" t="str">
        <f>"# " &amp; VALUE(RIGHT(E65,2)+1)</f>
        <v># 5</v>
      </c>
      <c r="G65" s="32"/>
      <c r="H65" s="323" t="s">
        <v>62</v>
      </c>
      <c r="I65" s="126">
        <v>1800</v>
      </c>
    </row>
    <row r="66" spans="1:9" ht="17" customHeight="1">
      <c r="A66" s="119"/>
      <c r="B66" s="56"/>
      <c r="C66" s="56"/>
      <c r="D66" s="56"/>
      <c r="E66" s="56"/>
      <c r="F66" s="58"/>
      <c r="G66" s="149" t="s">
        <v>20</v>
      </c>
      <c r="H66" s="267" t="s">
        <v>158</v>
      </c>
      <c r="I66" s="41"/>
    </row>
    <row r="67" spans="1:9" ht="17" customHeight="1" thickBot="1">
      <c r="A67" s="131">
        <v>30</v>
      </c>
      <c r="B67" s="161"/>
      <c r="C67" s="43"/>
      <c r="D67" s="43"/>
      <c r="E67" s="43"/>
      <c r="F67" s="162"/>
      <c r="G67" s="218" t="s">
        <v>121</v>
      </c>
      <c r="H67" s="324" t="s">
        <v>122</v>
      </c>
      <c r="I67" s="35">
        <v>30</v>
      </c>
    </row>
    <row r="68" spans="1:9" ht="17" customHeight="1">
      <c r="A68" s="119"/>
      <c r="B68" s="718" t="s">
        <v>43</v>
      </c>
      <c r="C68" s="719"/>
      <c r="D68" s="719"/>
      <c r="E68" s="719"/>
      <c r="F68" s="720"/>
      <c r="G68" s="721" t="s">
        <v>44</v>
      </c>
      <c r="H68" s="722"/>
      <c r="I68" s="41"/>
    </row>
    <row r="69" spans="1:9" s="20" customFormat="1" ht="12.65" customHeight="1" thickBot="1">
      <c r="A69" s="123">
        <v>1900</v>
      </c>
      <c r="B69" s="244"/>
      <c r="C69" s="244"/>
      <c r="D69" s="244"/>
      <c r="E69" s="244"/>
      <c r="F69" s="230">
        <v>1905</v>
      </c>
      <c r="G69" s="245"/>
      <c r="H69" s="246"/>
      <c r="I69" s="163">
        <v>1900</v>
      </c>
    </row>
    <row r="70" spans="1:9" s="20" customFormat="1" ht="17" customHeight="1">
      <c r="A70" s="151"/>
      <c r="B70" s="247" t="s">
        <v>28</v>
      </c>
      <c r="C70" s="248" t="s">
        <v>71</v>
      </c>
      <c r="D70" s="249" t="s">
        <v>123</v>
      </c>
      <c r="E70" s="248" t="s">
        <v>71</v>
      </c>
      <c r="F70" s="250" t="s">
        <v>126</v>
      </c>
      <c r="G70" s="251" t="s">
        <v>84</v>
      </c>
      <c r="H70" s="252" t="s">
        <v>85</v>
      </c>
      <c r="I70" s="165"/>
    </row>
    <row r="71" spans="1:9" s="20" customFormat="1" ht="17" customHeight="1">
      <c r="A71" s="151"/>
      <c r="B71" s="253" t="s">
        <v>121</v>
      </c>
      <c r="C71" s="254" t="s">
        <v>124</v>
      </c>
      <c r="D71" s="255" t="s">
        <v>134</v>
      </c>
      <c r="E71" s="254" t="s">
        <v>125</v>
      </c>
      <c r="F71" s="256" t="s">
        <v>128</v>
      </c>
      <c r="G71" s="257" t="s">
        <v>146</v>
      </c>
      <c r="H71" s="258" t="s">
        <v>147</v>
      </c>
      <c r="I71" s="167"/>
    </row>
    <row r="72" spans="1:9" s="20" customFormat="1" ht="17" customHeight="1">
      <c r="A72" s="45">
        <v>30</v>
      </c>
      <c r="B72" s="259" t="s">
        <v>27</v>
      </c>
      <c r="C72" s="260" t="s">
        <v>70</v>
      </c>
      <c r="D72" s="261" t="s">
        <v>135</v>
      </c>
      <c r="E72" s="260" t="s">
        <v>70</v>
      </c>
      <c r="F72" s="262" t="s">
        <v>127</v>
      </c>
      <c r="G72" s="263" t="s">
        <v>63</v>
      </c>
      <c r="H72" s="264" t="s">
        <v>65</v>
      </c>
      <c r="I72" s="41">
        <v>30</v>
      </c>
    </row>
    <row r="73" spans="1:9" ht="17" customHeight="1">
      <c r="A73" s="168"/>
      <c r="B73" s="233" t="s">
        <v>88</v>
      </c>
      <c r="C73" s="234"/>
      <c r="D73" s="234"/>
      <c r="E73" s="265" t="s">
        <v>57</v>
      </c>
      <c r="F73" s="234"/>
      <c r="G73" s="234"/>
      <c r="H73" s="234"/>
      <c r="I73" s="169"/>
    </row>
    <row r="74" spans="1:9" s="20" customFormat="1" ht="17" customHeight="1" thickBot="1">
      <c r="A74" s="151">
        <v>2000</v>
      </c>
      <c r="B74" s="266" t="s">
        <v>76</v>
      </c>
      <c r="C74" s="239" t="str">
        <f t="shared" ref="C74:H74" si="10">"# " &amp; VALUE(RIGHT(B74,2)+1)</f>
        <v># 35</v>
      </c>
      <c r="D74" s="239" t="str">
        <f t="shared" si="10"/>
        <v># 36</v>
      </c>
      <c r="E74" s="239" t="str">
        <f t="shared" si="10"/>
        <v># 37</v>
      </c>
      <c r="F74" s="239" t="str">
        <f t="shared" si="10"/>
        <v># 38</v>
      </c>
      <c r="G74" s="239" t="str">
        <f t="shared" si="10"/>
        <v># 39</v>
      </c>
      <c r="H74" s="239" t="str">
        <f t="shared" si="10"/>
        <v># 40</v>
      </c>
      <c r="I74" s="163">
        <v>2000</v>
      </c>
    </row>
    <row r="75" spans="1:9" s="20" customFormat="1" ht="17" customHeight="1">
      <c r="A75" s="170"/>
      <c r="B75" s="233" t="s">
        <v>29</v>
      </c>
      <c r="C75" s="267" t="s">
        <v>22</v>
      </c>
      <c r="D75" s="268"/>
      <c r="E75" s="268" t="s">
        <v>46</v>
      </c>
      <c r="F75" s="236"/>
      <c r="G75" s="269" t="s">
        <v>73</v>
      </c>
      <c r="H75" s="270" t="s">
        <v>79</v>
      </c>
      <c r="I75" s="165"/>
    </row>
    <row r="76" spans="1:9" ht="17" customHeight="1">
      <c r="A76" s="45">
        <v>30</v>
      </c>
      <c r="B76" s="266" t="s">
        <v>129</v>
      </c>
      <c r="C76" s="241" t="str">
        <f>"# " &amp; VALUE(RIGHT(B76,4)+1)</f>
        <v># 2485</v>
      </c>
      <c r="D76" s="241" t="str">
        <f>"# " &amp; VALUE(RIGHT(C76,4)+1)</f>
        <v># 2486</v>
      </c>
      <c r="E76" s="241" t="str">
        <f>"# " &amp; VALUE(RIGHT(D76,4)+1)</f>
        <v># 2487</v>
      </c>
      <c r="F76" s="241" t="str">
        <f>"# " &amp; VALUE(RIGHT(E76,4)+1)</f>
        <v># 2488</v>
      </c>
      <c r="G76" s="271"/>
      <c r="H76" s="272"/>
      <c r="I76" s="35">
        <v>30</v>
      </c>
    </row>
    <row r="77" spans="1:9" ht="17" customHeight="1">
      <c r="A77" s="36"/>
      <c r="B77" s="233" t="s">
        <v>130</v>
      </c>
      <c r="C77" s="268"/>
      <c r="D77" s="236" t="s">
        <v>22</v>
      </c>
      <c r="E77" s="235"/>
      <c r="F77" s="235"/>
      <c r="G77" s="273"/>
      <c r="H77" s="274"/>
      <c r="I77" s="171"/>
    </row>
    <row r="78" spans="1:9" ht="17" customHeight="1" thickBot="1">
      <c r="A78" s="45"/>
      <c r="B78" s="240"/>
      <c r="C78" s="275"/>
      <c r="D78" s="241"/>
      <c r="E78" s="241"/>
      <c r="F78" s="241"/>
      <c r="G78" s="276" t="s">
        <v>305</v>
      </c>
      <c r="H78" s="277"/>
      <c r="I78" s="41"/>
    </row>
    <row r="79" spans="1:9" s="20" customFormat="1" ht="17" customHeight="1" thickBot="1">
      <c r="A79" s="173">
        <v>2100</v>
      </c>
      <c r="B79" s="266"/>
      <c r="C79" s="224"/>
      <c r="D79" s="265" t="s">
        <v>304</v>
      </c>
      <c r="E79" s="241"/>
      <c r="F79" s="241"/>
      <c r="G79" s="278" t="s">
        <v>74</v>
      </c>
      <c r="H79" s="279"/>
      <c r="I79" s="163">
        <v>2100</v>
      </c>
    </row>
    <row r="80" spans="1:9" s="20" customFormat="1" ht="17" customHeight="1">
      <c r="A80" s="170"/>
      <c r="B80" s="410" t="s">
        <v>300</v>
      </c>
      <c r="C80" s="450" t="s">
        <v>301</v>
      </c>
      <c r="D80" s="450" t="s">
        <v>302</v>
      </c>
      <c r="E80" s="450" t="s">
        <v>306</v>
      </c>
      <c r="F80" s="450" t="s">
        <v>307</v>
      </c>
      <c r="G80" s="280"/>
      <c r="H80" s="277" t="s">
        <v>154</v>
      </c>
      <c r="I80" s="165"/>
    </row>
    <row r="81" spans="1:9" s="20" customFormat="1" ht="17" customHeight="1">
      <c r="A81" s="151"/>
      <c r="B81" s="266"/>
      <c r="C81" s="241"/>
      <c r="D81" s="241"/>
      <c r="E81" s="241"/>
      <c r="F81" s="241"/>
      <c r="G81" s="273"/>
      <c r="H81" s="279" t="s">
        <v>80</v>
      </c>
      <c r="I81" s="167"/>
    </row>
    <row r="82" spans="1:9" ht="17" customHeight="1">
      <c r="A82" s="30">
        <v>30</v>
      </c>
      <c r="B82" s="238"/>
      <c r="C82" s="239"/>
      <c r="D82" s="241"/>
      <c r="E82" s="239"/>
      <c r="F82" s="241"/>
      <c r="G82" s="281"/>
      <c r="H82" s="282"/>
      <c r="I82" s="35">
        <v>30</v>
      </c>
    </row>
    <row r="83" spans="1:9" ht="17" customHeight="1">
      <c r="A83" s="45"/>
      <c r="B83" s="233" t="s">
        <v>132</v>
      </c>
      <c r="C83" s="268"/>
      <c r="D83" s="268"/>
      <c r="E83" s="235"/>
      <c r="F83" s="283"/>
      <c r="G83" s="284" t="s">
        <v>66</v>
      </c>
      <c r="H83" s="282"/>
      <c r="I83" s="41"/>
    </row>
    <row r="84" spans="1:9" ht="17" customHeight="1">
      <c r="A84" s="45"/>
      <c r="B84" s="240"/>
      <c r="C84" s="275"/>
      <c r="D84" s="241"/>
      <c r="E84" s="241"/>
      <c r="F84" s="283"/>
      <c r="G84" s="285" t="s">
        <v>149</v>
      </c>
      <c r="H84" s="286"/>
      <c r="I84" s="41"/>
    </row>
    <row r="85" spans="1:9" s="20" customFormat="1" ht="17" customHeight="1" thickBot="1">
      <c r="A85" s="175">
        <v>2200</v>
      </c>
      <c r="B85" s="287"/>
      <c r="C85" s="234"/>
      <c r="D85" s="265" t="s">
        <v>243</v>
      </c>
      <c r="E85" s="288"/>
      <c r="F85" s="283"/>
      <c r="G85" s="289" t="s">
        <v>67</v>
      </c>
      <c r="H85" s="290"/>
      <c r="I85" s="163">
        <v>2200</v>
      </c>
    </row>
    <row r="86" spans="1:9" s="20" customFormat="1" ht="17" customHeight="1">
      <c r="A86" s="151"/>
      <c r="B86" s="266" t="s">
        <v>133</v>
      </c>
      <c r="C86" s="241" t="str">
        <f>"# " &amp; VALUE(RIGHT(B86,7)+1)</f>
        <v># 1000003</v>
      </c>
      <c r="D86" s="241" t="str">
        <f>"# " &amp; VALUE(RIGHT(C86,7)+1)</f>
        <v># 1000004</v>
      </c>
      <c r="E86" s="241" t="str">
        <f>"# " &amp; VALUE(RIGHT(D86,7)+1)</f>
        <v># 1000005</v>
      </c>
      <c r="F86" s="283"/>
      <c r="G86" s="291" t="s">
        <v>151</v>
      </c>
      <c r="H86" s="292" t="s">
        <v>50</v>
      </c>
      <c r="I86" s="165"/>
    </row>
    <row r="87" spans="1:9" s="20" customFormat="1" ht="17" customHeight="1">
      <c r="A87" s="151"/>
      <c r="B87" s="266"/>
      <c r="C87" s="241"/>
      <c r="D87" s="241"/>
      <c r="E87" s="241"/>
      <c r="F87" s="283"/>
      <c r="G87" s="293"/>
      <c r="H87" s="294"/>
      <c r="I87" s="167"/>
    </row>
    <row r="88" spans="1:9" ht="17" customHeight="1">
      <c r="A88" s="30">
        <v>30</v>
      </c>
      <c r="B88" s="238"/>
      <c r="C88" s="239"/>
      <c r="D88" s="239"/>
      <c r="E88" s="239"/>
      <c r="F88" s="262"/>
      <c r="G88" s="255" t="s">
        <v>152</v>
      </c>
      <c r="H88" s="295" t="s">
        <v>155</v>
      </c>
      <c r="I88" s="35">
        <v>30</v>
      </c>
    </row>
    <row r="89" spans="1:9" ht="17" customHeight="1">
      <c r="A89" s="36"/>
      <c r="B89" s="366"/>
      <c r="C89" s="390"/>
      <c r="D89" s="365">
        <v>2240</v>
      </c>
      <c r="E89" s="693"/>
      <c r="F89" s="695">
        <v>2240</v>
      </c>
      <c r="G89" s="725" t="s">
        <v>308</v>
      </c>
      <c r="H89" s="286" t="s">
        <v>92</v>
      </c>
      <c r="I89" s="41"/>
    </row>
    <row r="90" spans="1:9" ht="17" customHeight="1">
      <c r="A90" s="45"/>
      <c r="B90" s="375">
        <v>800652261</v>
      </c>
      <c r="C90" s="364"/>
      <c r="D90" s="374"/>
      <c r="E90" s="692" t="s">
        <v>278</v>
      </c>
      <c r="F90" s="691"/>
      <c r="G90" s="725"/>
      <c r="H90" s="290">
        <v>2245</v>
      </c>
      <c r="I90" s="41"/>
    </row>
    <row r="91" spans="1:9" ht="17" customHeight="1">
      <c r="A91" s="45"/>
      <c r="B91" s="375"/>
      <c r="C91" s="374"/>
      <c r="D91" s="374"/>
      <c r="E91" s="694" t="s">
        <v>282</v>
      </c>
      <c r="F91" s="691"/>
      <c r="G91" s="298"/>
      <c r="H91" s="301" t="s">
        <v>91</v>
      </c>
      <c r="I91" s="41"/>
    </row>
    <row r="92" spans="1:9" ht="17" customHeight="1" thickBot="1">
      <c r="A92" s="175">
        <v>2300</v>
      </c>
      <c r="B92" s="367"/>
      <c r="C92" s="374" t="s">
        <v>278</v>
      </c>
      <c r="D92" s="374"/>
      <c r="E92" s="690"/>
      <c r="F92" s="689" t="s">
        <v>431</v>
      </c>
      <c r="G92" s="303"/>
      <c r="H92" s="243"/>
      <c r="I92" s="163">
        <v>2300</v>
      </c>
    </row>
    <row r="93" spans="1:9" s="20" customFormat="1" ht="17" customHeight="1">
      <c r="A93" s="179"/>
      <c r="B93" s="363" t="s">
        <v>279</v>
      </c>
      <c r="C93" s="374" t="s">
        <v>280</v>
      </c>
      <c r="D93" s="374" t="s">
        <v>281</v>
      </c>
      <c r="E93" s="688"/>
      <c r="F93" s="691" t="s">
        <v>188</v>
      </c>
      <c r="G93" s="306" t="s">
        <v>82</v>
      </c>
      <c r="H93" s="243" t="s">
        <v>156</v>
      </c>
      <c r="I93" s="165"/>
    </row>
    <row r="94" spans="1:9" s="20" customFormat="1" ht="17" customHeight="1">
      <c r="A94" s="179"/>
      <c r="B94" s="363"/>
      <c r="C94" s="362"/>
      <c r="D94" s="383"/>
      <c r="E94" s="687" t="s">
        <v>169</v>
      </c>
      <c r="F94" s="686"/>
      <c r="G94" s="257" t="s">
        <v>150</v>
      </c>
      <c r="H94" s="243" t="s">
        <v>81</v>
      </c>
      <c r="I94" s="167"/>
    </row>
    <row r="95" spans="1:9" s="20" customFormat="1" ht="17" customHeight="1" thickBot="1">
      <c r="A95" s="180">
        <v>2315</v>
      </c>
      <c r="B95" s="363"/>
      <c r="C95" s="374"/>
      <c r="D95" s="374"/>
      <c r="E95" s="685"/>
      <c r="F95" s="684"/>
      <c r="G95" s="311" t="s">
        <v>64</v>
      </c>
      <c r="H95" s="243"/>
      <c r="I95" s="181">
        <v>2315</v>
      </c>
    </row>
    <row r="96" spans="1:9" ht="17" customHeight="1" thickBot="1">
      <c r="A96" s="30">
        <v>30</v>
      </c>
      <c r="B96" s="312"/>
      <c r="C96" s="313"/>
      <c r="D96" s="313"/>
      <c r="E96" s="683" t="s">
        <v>170</v>
      </c>
      <c r="F96" s="682"/>
      <c r="G96" s="723" t="s">
        <v>47</v>
      </c>
      <c r="H96" s="724"/>
      <c r="I96" s="183">
        <v>30</v>
      </c>
    </row>
    <row r="97" spans="1:9" ht="17" customHeight="1">
      <c r="A97" s="36"/>
      <c r="B97" s="266"/>
      <c r="C97" s="225"/>
      <c r="D97" s="225" t="s">
        <v>69</v>
      </c>
      <c r="E97" s="136" t="s">
        <v>17</v>
      </c>
      <c r="F97" s="225"/>
      <c r="G97" s="269" t="s">
        <v>51</v>
      </c>
      <c r="H97" s="317">
        <v>800641584</v>
      </c>
      <c r="I97" s="41"/>
    </row>
    <row r="98" spans="1:9" ht="17" customHeight="1">
      <c r="A98" s="45"/>
      <c r="B98" s="266"/>
      <c r="C98" s="234"/>
      <c r="D98" s="234"/>
      <c r="E98" s="166" t="str">
        <f>E71</f>
        <v>解風福岡 #10</v>
      </c>
      <c r="F98" s="234"/>
      <c r="G98" s="257" t="s">
        <v>153</v>
      </c>
      <c r="H98" s="318"/>
      <c r="I98" s="41"/>
    </row>
    <row r="99" spans="1:9" ht="17" customHeight="1" thickBot="1">
      <c r="A99" s="45"/>
      <c r="B99" s="266"/>
      <c r="C99" s="234"/>
      <c r="D99" s="234"/>
      <c r="E99" s="124"/>
      <c r="F99" s="224">
        <v>2350</v>
      </c>
      <c r="G99" s="283" t="s">
        <v>52</v>
      </c>
      <c r="H99" s="319" t="s">
        <v>157</v>
      </c>
      <c r="I99" s="41"/>
    </row>
    <row r="100" spans="1:9" s="20" customFormat="1" ht="17" customHeight="1" thickBot="1">
      <c r="A100" s="11" t="s">
        <v>9</v>
      </c>
      <c r="B100" s="315"/>
      <c r="C100" s="316"/>
      <c r="D100" s="316" t="s">
        <v>49</v>
      </c>
      <c r="E100" s="32"/>
      <c r="F100" s="316"/>
      <c r="G100" s="311"/>
      <c r="H100" s="286" t="s">
        <v>56</v>
      </c>
      <c r="I100" s="44" t="s">
        <v>9</v>
      </c>
    </row>
    <row r="101" spans="1:9" ht="17" customHeight="1">
      <c r="A101" s="21"/>
      <c r="B101" s="49" t="s">
        <v>17</v>
      </c>
      <c r="C101" s="182"/>
      <c r="D101" s="182"/>
      <c r="E101" s="182"/>
      <c r="F101" s="182"/>
      <c r="G101" s="164" t="s">
        <v>23</v>
      </c>
      <c r="H101" s="320"/>
      <c r="I101" s="29"/>
    </row>
    <row r="102" spans="1:9" ht="17" customHeight="1">
      <c r="A102" s="45"/>
      <c r="B102" s="84"/>
      <c r="C102" s="6"/>
      <c r="D102" s="6" t="str">
        <f>D61</f>
        <v>兄弟幫 Big Boys Club (2505 EPI)</v>
      </c>
      <c r="E102" s="6"/>
      <c r="F102" s="97"/>
      <c r="G102" s="132" t="str">
        <f>G71</f>
        <v>新聞透視 # 6</v>
      </c>
      <c r="H102" s="321"/>
      <c r="I102" s="41"/>
    </row>
    <row r="103" spans="1:9" ht="17" customHeight="1">
      <c r="A103" s="30">
        <v>30</v>
      </c>
      <c r="B103" s="71" t="str">
        <f>B62</f>
        <v># 1801</v>
      </c>
      <c r="C103" s="71" t="str">
        <f>C62</f>
        <v># 1802</v>
      </c>
      <c r="D103" s="71" t="str">
        <f>D62</f>
        <v># 1803</v>
      </c>
      <c r="E103" s="71" t="str">
        <f>E62</f>
        <v># 1804</v>
      </c>
      <c r="F103" s="71" t="str">
        <f>F62</f>
        <v># 1805</v>
      </c>
      <c r="G103" s="27"/>
      <c r="H103" s="322"/>
      <c r="I103" s="35">
        <v>30</v>
      </c>
    </row>
    <row r="104" spans="1:9" ht="17" customHeight="1">
      <c r="A104" s="45"/>
      <c r="B104" s="69" t="s">
        <v>17</v>
      </c>
      <c r="C104" s="38"/>
      <c r="D104" s="91"/>
      <c r="E104" s="90"/>
      <c r="F104" s="185"/>
      <c r="G104" s="164" t="s">
        <v>23</v>
      </c>
      <c r="H104" s="103" t="s">
        <v>20</v>
      </c>
      <c r="I104" s="186"/>
    </row>
    <row r="105" spans="1:9" s="20" customFormat="1" ht="17" customHeight="1" thickBot="1">
      <c r="A105" s="11" t="s">
        <v>10</v>
      </c>
      <c r="B105" s="176"/>
      <c r="C105" s="6"/>
      <c r="D105" s="110" t="s">
        <v>131</v>
      </c>
      <c r="E105" s="187"/>
      <c r="F105" s="188" t="s">
        <v>171</v>
      </c>
      <c r="G105" s="189" t="s">
        <v>173</v>
      </c>
      <c r="H105" s="110" t="str">
        <f>H64</f>
        <v>財經透視 # 6</v>
      </c>
      <c r="I105" s="14" t="s">
        <v>10</v>
      </c>
    </row>
    <row r="106" spans="1:9" ht="17" customHeight="1">
      <c r="A106" s="87"/>
      <c r="B106" s="55" t="s">
        <v>133</v>
      </c>
      <c r="C106" s="56" t="str">
        <f>"# " &amp; VALUE(RIGHT(B106,7)+1)</f>
        <v># 1000003</v>
      </c>
      <c r="D106" s="56" t="str">
        <f>"# " &amp; VALUE(RIGHT(C106,7)+1)</f>
        <v># 1000004</v>
      </c>
      <c r="E106" s="58" t="str">
        <f>"# " &amp; VALUE(RIGHT(D106,7)+1)</f>
        <v># 1000005</v>
      </c>
      <c r="F106" s="124" t="str">
        <f t="shared" ref="F106" si="11">"# " &amp; VALUE(RIGHT(E106,2)+1)</f>
        <v># 6</v>
      </c>
      <c r="G106" s="164" t="s">
        <v>23</v>
      </c>
      <c r="H106" s="103" t="s">
        <v>20</v>
      </c>
      <c r="I106" s="53"/>
    </row>
    <row r="107" spans="1:9" ht="17" customHeight="1">
      <c r="A107" s="80">
        <v>30</v>
      </c>
      <c r="B107" s="31"/>
      <c r="C107" s="71"/>
      <c r="D107" s="71"/>
      <c r="E107" s="74"/>
      <c r="F107" s="32"/>
      <c r="G107" s="189" t="s">
        <v>174</v>
      </c>
      <c r="H107" s="99" t="str">
        <f>H71</f>
        <v>星期日檔案 # 6</v>
      </c>
      <c r="I107" s="60">
        <v>30</v>
      </c>
    </row>
    <row r="108" spans="1:9" ht="17" customHeight="1">
      <c r="A108" s="83"/>
      <c r="B108" s="69" t="s">
        <v>17</v>
      </c>
      <c r="C108" s="6"/>
      <c r="D108" s="56"/>
      <c r="E108" s="56"/>
      <c r="F108" s="56"/>
      <c r="G108" s="164" t="s">
        <v>23</v>
      </c>
      <c r="H108" s="191" t="s">
        <v>23</v>
      </c>
      <c r="I108" s="63"/>
    </row>
    <row r="109" spans="1:9" s="20" customFormat="1" ht="17" customHeight="1" thickBot="1">
      <c r="A109" s="11" t="s">
        <v>11</v>
      </c>
      <c r="B109" s="55"/>
      <c r="C109" s="5"/>
      <c r="D109" s="56" t="str">
        <f>$D$79</f>
        <v>我們的畢業禮 Our Graduation Ceremony (10 EPI)</v>
      </c>
      <c r="E109" s="56"/>
      <c r="F109" s="56"/>
      <c r="G109" s="188" t="s">
        <v>141</v>
      </c>
      <c r="H109" s="109"/>
      <c r="I109" s="44" t="s">
        <v>11</v>
      </c>
    </row>
    <row r="110" spans="1:9" ht="17" customHeight="1">
      <c r="A110" s="87"/>
      <c r="B110" s="55" t="str">
        <f>B80</f>
        <v># 9-10</v>
      </c>
      <c r="C110" s="56" t="str">
        <f>"# " &amp; VALUE(RIGHT(B110,2)+1)</f>
        <v># 11</v>
      </c>
      <c r="D110" s="56" t="str">
        <f>"# " &amp; VALUE(RIGHT(C110,2)+1)</f>
        <v># 12</v>
      </c>
      <c r="E110" s="56" t="str">
        <f>"# " &amp; VALUE(RIGHT(D110,2)+1)</f>
        <v># 13</v>
      </c>
      <c r="F110" s="56" t="s">
        <v>164</v>
      </c>
      <c r="G110" s="190"/>
      <c r="H110" s="109"/>
      <c r="I110" s="53"/>
    </row>
    <row r="111" spans="1:9" ht="17" customHeight="1">
      <c r="A111" s="76">
        <v>30</v>
      </c>
      <c r="B111" s="64"/>
      <c r="C111" s="71"/>
      <c r="D111" s="71"/>
      <c r="E111" s="71"/>
      <c r="F111" s="56"/>
      <c r="G111" s="192"/>
      <c r="H111" s="172" t="str">
        <f>H80</f>
        <v>中年好聲音3 #14</v>
      </c>
      <c r="I111" s="60">
        <v>30</v>
      </c>
    </row>
    <row r="112" spans="1:9" ht="17" customHeight="1">
      <c r="A112" s="83"/>
      <c r="B112" s="193" t="s">
        <v>17</v>
      </c>
      <c r="C112" s="38"/>
      <c r="D112" s="38" t="str">
        <f>$E$75</f>
        <v xml:space="preserve">愛．回家之開心速遞  Lo And Behold </v>
      </c>
      <c r="E112" s="38"/>
      <c r="F112" s="124"/>
      <c r="G112" s="194" t="s">
        <v>23</v>
      </c>
      <c r="H112" s="109"/>
      <c r="I112" s="63"/>
    </row>
    <row r="113" spans="1:9" s="20" customFormat="1" ht="17" customHeight="1" thickBot="1">
      <c r="A113" s="11" t="s">
        <v>12</v>
      </c>
      <c r="B113" s="55" t="str">
        <f>B76</f>
        <v># 2484</v>
      </c>
      <c r="C113" s="56" t="str">
        <f t="shared" ref="C113:D113" si="12">C76</f>
        <v># 2485</v>
      </c>
      <c r="D113" s="71" t="str">
        <f t="shared" si="12"/>
        <v># 2486</v>
      </c>
      <c r="E113" s="56" t="str">
        <f t="shared" ref="E113" si="13">E76</f>
        <v># 2487</v>
      </c>
      <c r="F113" s="124"/>
      <c r="G113" s="71" t="str">
        <f>G37</f>
        <v>思家大戰 # 61</v>
      </c>
      <c r="H113" s="195"/>
      <c r="I113" s="44" t="s">
        <v>12</v>
      </c>
    </row>
    <row r="114" spans="1:9" ht="17" customHeight="1">
      <c r="A114" s="87"/>
      <c r="B114" s="193" t="s">
        <v>17</v>
      </c>
      <c r="C114" s="91"/>
      <c r="D114" s="56" t="s">
        <v>45</v>
      </c>
      <c r="E114" s="38"/>
      <c r="F114" s="124"/>
      <c r="G114" s="56"/>
      <c r="H114" s="174"/>
      <c r="I114" s="53"/>
    </row>
    <row r="115" spans="1:9" ht="17" customHeight="1">
      <c r="A115" s="80">
        <v>30</v>
      </c>
      <c r="B115" s="31" t="str">
        <f>B74</f>
        <v># 34</v>
      </c>
      <c r="C115" s="71" t="str">
        <f t="shared" ref="C115:E115" si="14">C74</f>
        <v># 35</v>
      </c>
      <c r="D115" s="71" t="str">
        <f t="shared" ref="D115" si="15">D74</f>
        <v># 36</v>
      </c>
      <c r="E115" s="71" t="str">
        <f t="shared" si="14"/>
        <v># 37</v>
      </c>
      <c r="F115" s="32"/>
      <c r="G115" s="71" t="str">
        <f>G74</f>
        <v># 39</v>
      </c>
      <c r="H115" s="197"/>
      <c r="I115" s="60">
        <v>30</v>
      </c>
    </row>
    <row r="116" spans="1:9" ht="17" customHeight="1">
      <c r="A116" s="76"/>
      <c r="B116" s="196" t="s">
        <v>17</v>
      </c>
      <c r="C116" s="91" t="s">
        <v>17</v>
      </c>
      <c r="D116" s="136" t="s">
        <v>17</v>
      </c>
      <c r="E116" s="37" t="s">
        <v>17</v>
      </c>
      <c r="F116" s="37" t="s">
        <v>17</v>
      </c>
      <c r="G116" s="164" t="s">
        <v>23</v>
      </c>
      <c r="H116" s="56" t="s">
        <v>45</v>
      </c>
      <c r="I116" s="78"/>
    </row>
    <row r="117" spans="1:9" s="20" customFormat="1" ht="17" customHeight="1" thickBot="1">
      <c r="A117" s="11" t="s">
        <v>15</v>
      </c>
      <c r="B117" s="86" t="str">
        <f>B71</f>
        <v>玲玲友情報 # 57</v>
      </c>
      <c r="C117" s="56" t="str">
        <f>$C$71</f>
        <v>解風福岡 #9</v>
      </c>
      <c r="D117" s="124" t="str">
        <f>D71</f>
        <v>美食新聞報道 # 59</v>
      </c>
      <c r="E117" s="32" t="str">
        <f>$E$71</f>
        <v>解風福岡 #10</v>
      </c>
      <c r="F117" s="33" t="str">
        <f>F71</f>
        <v>最強生命線 # 383</v>
      </c>
      <c r="G117" s="152" t="str">
        <f>G84</f>
        <v>動物森友島 #6</v>
      </c>
      <c r="H117" s="71" t="str">
        <f>H74</f>
        <v># 40</v>
      </c>
      <c r="I117" s="44" t="s">
        <v>15</v>
      </c>
    </row>
    <row r="118" spans="1:9" ht="17" customHeight="1">
      <c r="A118" s="87"/>
      <c r="B118" s="69" t="s">
        <v>17</v>
      </c>
      <c r="C118" s="38"/>
      <c r="D118" s="39"/>
      <c r="E118" s="56"/>
      <c r="F118" s="39"/>
      <c r="G118" s="164" t="s">
        <v>23</v>
      </c>
      <c r="H118" s="191" t="s">
        <v>23</v>
      </c>
      <c r="I118" s="53"/>
    </row>
    <row r="119" spans="1:9" ht="17" customHeight="1">
      <c r="A119" s="80">
        <v>30</v>
      </c>
      <c r="B119" s="198"/>
      <c r="C119" s="56"/>
      <c r="D119" s="147" t="str">
        <f>D64</f>
        <v>玉樓春 Song of Youth (43 EPI)</v>
      </c>
      <c r="E119" s="121"/>
      <c r="F119" s="199"/>
      <c r="G119" s="166" t="s">
        <v>152</v>
      </c>
      <c r="H119" s="177" t="str">
        <f>H88</f>
        <v>友乜唔講得 #3</v>
      </c>
      <c r="I119" s="60">
        <v>30</v>
      </c>
    </row>
    <row r="120" spans="1:9" ht="17" customHeight="1">
      <c r="A120" s="76"/>
      <c r="B120" s="55" t="str">
        <f>B65</f>
        <v># 1</v>
      </c>
      <c r="C120" s="56" t="str">
        <f>C65</f>
        <v># 2</v>
      </c>
      <c r="D120" s="56" t="str">
        <f>D65</f>
        <v># 3</v>
      </c>
      <c r="E120" s="56" t="str">
        <f>E65</f>
        <v># 4</v>
      </c>
      <c r="F120" s="56" t="str">
        <f>F65</f>
        <v># 5</v>
      </c>
      <c r="G120" s="178"/>
      <c r="H120" s="200" t="s">
        <v>162</v>
      </c>
      <c r="I120" s="63"/>
    </row>
    <row r="121" spans="1:9" s="20" customFormat="1" ht="17" customHeight="1" thickBot="1">
      <c r="A121" s="11" t="s">
        <v>13</v>
      </c>
      <c r="B121" s="64"/>
      <c r="C121" s="71"/>
      <c r="D121" s="71"/>
      <c r="E121" s="71"/>
      <c r="F121" s="71"/>
      <c r="G121" s="105"/>
      <c r="H121" s="98" t="s">
        <v>150</v>
      </c>
      <c r="I121" s="44" t="s">
        <v>13</v>
      </c>
    </row>
    <row r="122" spans="1:9" ht="17" customHeight="1">
      <c r="A122" s="45"/>
      <c r="B122" s="193" t="s">
        <v>17</v>
      </c>
      <c r="C122" s="91"/>
      <c r="D122" s="39" t="str">
        <f>D$41</f>
        <v>*流行都市  Big City Shop 2025</v>
      </c>
      <c r="E122" s="38"/>
      <c r="F122" s="72"/>
      <c r="G122" s="164" t="s">
        <v>23</v>
      </c>
      <c r="H122" s="201" t="s">
        <v>20</v>
      </c>
      <c r="I122" s="41"/>
    </row>
    <row r="123" spans="1:9" ht="17" customHeight="1">
      <c r="A123" s="80" t="s">
        <v>2</v>
      </c>
      <c r="B123" s="31" t="str">
        <f>B$42</f>
        <v># 1646</v>
      </c>
      <c r="C123" s="71" t="str">
        <f>C$42</f>
        <v># 1647</v>
      </c>
      <c r="D123" s="71" t="str">
        <f>D$42</f>
        <v># 1648</v>
      </c>
      <c r="E123" s="71" t="str">
        <f>E$42</f>
        <v># 1649</v>
      </c>
      <c r="F123" s="202" t="s">
        <v>100</v>
      </c>
      <c r="G123" s="124" t="str">
        <f>G71</f>
        <v>新聞透視 # 6</v>
      </c>
      <c r="H123" s="112" t="str">
        <f>H39</f>
        <v>過節 # 3</v>
      </c>
      <c r="I123" s="60" t="s">
        <v>2</v>
      </c>
    </row>
    <row r="124" spans="1:9" ht="17" customHeight="1">
      <c r="A124" s="76"/>
      <c r="B124" s="393" t="s">
        <v>283</v>
      </c>
      <c r="C124" s="374"/>
      <c r="D124" s="374" t="s">
        <v>94</v>
      </c>
      <c r="E124" s="374"/>
      <c r="F124" s="374"/>
      <c r="G124" s="164" t="s">
        <v>23</v>
      </c>
      <c r="H124" s="62"/>
      <c r="I124" s="78"/>
    </row>
    <row r="125" spans="1:9" ht="17" customHeight="1" thickBot="1">
      <c r="A125" s="203" t="s">
        <v>14</v>
      </c>
      <c r="B125" s="395" t="s">
        <v>266</v>
      </c>
      <c r="C125" s="392" t="s">
        <v>284</v>
      </c>
      <c r="D125" s="392" t="s">
        <v>285</v>
      </c>
      <c r="E125" s="392" t="s">
        <v>286</v>
      </c>
      <c r="F125" s="392" t="s">
        <v>287</v>
      </c>
      <c r="G125" s="204" t="str">
        <f>G41</f>
        <v>周六聊Teen谷 # 5</v>
      </c>
      <c r="H125" s="205"/>
      <c r="I125" s="206" t="s">
        <v>14</v>
      </c>
    </row>
    <row r="126" spans="1:9" ht="17" customHeight="1" thickTop="1">
      <c r="A126" s="207"/>
      <c r="B126" s="208" t="s">
        <v>167</v>
      </c>
      <c r="C126" s="6"/>
      <c r="D126" s="6"/>
      <c r="E126" s="6"/>
      <c r="F126" s="6"/>
      <c r="G126" s="6"/>
      <c r="H126" s="716">
        <f ca="1">TODAY()</f>
        <v>45709</v>
      </c>
      <c r="I126" s="717"/>
    </row>
    <row r="127" spans="1:9" ht="17" customHeight="1"/>
    <row r="128" spans="1:9" ht="17" customHeight="1"/>
    <row r="129" ht="17" customHeight="1"/>
  </sheetData>
  <mergeCells count="13">
    <mergeCell ref="C1:G1"/>
    <mergeCell ref="H2:I2"/>
    <mergeCell ref="B11:F11"/>
    <mergeCell ref="G11:H11"/>
    <mergeCell ref="E57:F57"/>
    <mergeCell ref="G24:H24"/>
    <mergeCell ref="G25:H25"/>
    <mergeCell ref="E58:F58"/>
    <mergeCell ref="H126:I126"/>
    <mergeCell ref="B68:F68"/>
    <mergeCell ref="G68:H68"/>
    <mergeCell ref="G96:H96"/>
    <mergeCell ref="G89:G90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C4C8D-06E5-42E0-B1AA-6B410E804B46}">
  <dimension ref="A1:I131"/>
  <sheetViews>
    <sheetView zoomScale="70" zoomScaleNormal="70" workbookViewId="0">
      <pane ySplit="4" topLeftCell="A22" activePane="bottomLeft" state="frozen"/>
      <selection pane="bottomLeft" activeCell="D30" sqref="D30"/>
    </sheetView>
  </sheetViews>
  <sheetFormatPr defaultColWidth="9.453125" defaultRowHeight="15.5"/>
  <cols>
    <col min="1" max="1" width="7.6328125" style="209" customWidth="1"/>
    <col min="2" max="8" width="32.6328125" style="4" customWidth="1"/>
    <col min="9" max="9" width="7.6328125" style="210" customWidth="1"/>
    <col min="10" max="16384" width="9.453125" style="4"/>
  </cols>
  <sheetData>
    <row r="1" spans="1:9" ht="36" customHeight="1">
      <c r="A1" s="214"/>
      <c r="B1" s="3"/>
      <c r="C1" s="726" t="s">
        <v>177</v>
      </c>
      <c r="D1" s="726"/>
      <c r="E1" s="726"/>
      <c r="F1" s="726"/>
      <c r="G1" s="726"/>
      <c r="H1" s="3"/>
      <c r="I1" s="3"/>
    </row>
    <row r="2" spans="1:9" ht="17" customHeight="1" thickBot="1">
      <c r="A2" s="213" t="s">
        <v>178</v>
      </c>
      <c r="B2" s="6"/>
      <c r="C2" s="6"/>
      <c r="D2" s="1" t="s">
        <v>18</v>
      </c>
      <c r="E2" s="1"/>
      <c r="F2" s="7"/>
      <c r="G2" s="7"/>
      <c r="H2" s="727" t="s">
        <v>179</v>
      </c>
      <c r="I2" s="727"/>
    </row>
    <row r="3" spans="1:9" ht="17" customHeight="1" thickTop="1">
      <c r="A3" s="8" t="s">
        <v>19</v>
      </c>
      <c r="B3" s="9" t="s">
        <v>33</v>
      </c>
      <c r="C3" s="9" t="s">
        <v>34</v>
      </c>
      <c r="D3" s="9" t="s">
        <v>35</v>
      </c>
      <c r="E3" s="9" t="s">
        <v>180</v>
      </c>
      <c r="F3" s="9" t="s">
        <v>37</v>
      </c>
      <c r="G3" s="9" t="s">
        <v>38</v>
      </c>
      <c r="H3" s="9" t="s">
        <v>39</v>
      </c>
      <c r="I3" s="10" t="s">
        <v>19</v>
      </c>
    </row>
    <row r="4" spans="1:9" ht="17" customHeight="1" thickBot="1">
      <c r="A4" s="11"/>
      <c r="B4" s="12">
        <v>45698</v>
      </c>
      <c r="C4" s="12">
        <f t="shared" ref="C4:H4" si="0">SUM(B4+1)</f>
        <v>45699</v>
      </c>
      <c r="D4" s="13">
        <f t="shared" si="0"/>
        <v>45700</v>
      </c>
      <c r="E4" s="13">
        <f t="shared" si="0"/>
        <v>45701</v>
      </c>
      <c r="F4" s="13">
        <f t="shared" si="0"/>
        <v>45702</v>
      </c>
      <c r="G4" s="13">
        <f t="shared" si="0"/>
        <v>45703</v>
      </c>
      <c r="H4" s="13">
        <f t="shared" si="0"/>
        <v>45704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C57</f>
        <v>好睡好起 Sleep Right, Sleep Tight (10 EPI)</v>
      </c>
      <c r="E6" s="25" t="str">
        <f t="shared" si="1"/>
        <v>湊仔攻略 Daddy, Where's Mom (10 EPI)</v>
      </c>
      <c r="F6" s="26" t="str">
        <f t="shared" si="1"/>
        <v>出走地圖 Off the Grid (Sr.2) (20 EPI)</v>
      </c>
      <c r="G6" s="27" t="str">
        <f t="shared" si="1"/>
        <v>日本學呢啲All-You-Can-Learn In Japan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LEFT($H$66,5) &amp; " # " &amp; VALUE(RIGHT($H$66,2)-1)</f>
        <v>財經透視  # 6</v>
      </c>
      <c r="C7" s="32" t="str">
        <f>B27</f>
        <v>友乜唔講得 #3</v>
      </c>
      <c r="D7" s="33" t="str">
        <f t="shared" si="1"/>
        <v># 2</v>
      </c>
      <c r="E7" s="32" t="str">
        <f t="shared" si="1"/>
        <v># 2</v>
      </c>
      <c r="F7" s="33" t="str">
        <f t="shared" si="1"/>
        <v># 2</v>
      </c>
      <c r="G7" s="32" t="str">
        <f t="shared" si="1"/>
        <v># 6</v>
      </c>
      <c r="H7" s="34" t="str">
        <f>D73</f>
        <v>美食新聞報道 # 61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$E$75</f>
        <v>東張西望  Scoop 2025</v>
      </c>
      <c r="F8" s="38"/>
      <c r="G8" s="38" t="s">
        <v>48</v>
      </c>
      <c r="H8" s="40"/>
      <c r="I8" s="41"/>
    </row>
    <row r="9" spans="1:9" s="20" customFormat="1" ht="17" customHeight="1" thickBot="1">
      <c r="A9" s="11" t="s">
        <v>0</v>
      </c>
      <c r="B9" s="42" t="s">
        <v>181</v>
      </c>
      <c r="C9" s="43" t="str">
        <f t="shared" ref="C9:H9" si="2">"# " &amp; VALUE(RIGHT(B9,2)+1)</f>
        <v># 41</v>
      </c>
      <c r="D9" s="43" t="str">
        <f t="shared" si="2"/>
        <v># 42</v>
      </c>
      <c r="E9" s="43" t="str">
        <f t="shared" si="2"/>
        <v># 43</v>
      </c>
      <c r="F9" s="43" t="str">
        <f t="shared" si="2"/>
        <v># 44</v>
      </c>
      <c r="G9" s="43" t="str">
        <f t="shared" si="2"/>
        <v># 45</v>
      </c>
      <c r="H9" s="43" t="str">
        <f t="shared" si="2"/>
        <v># 46</v>
      </c>
      <c r="I9" s="44" t="s">
        <v>0</v>
      </c>
    </row>
    <row r="10" spans="1:9" ht="17" customHeight="1">
      <c r="A10" s="45"/>
      <c r="B10" s="219"/>
      <c r="C10" s="220"/>
      <c r="D10" s="220"/>
      <c r="E10" s="220"/>
      <c r="F10" s="221"/>
      <c r="G10" s="219"/>
      <c r="H10" s="222"/>
      <c r="I10" s="29"/>
    </row>
    <row r="11" spans="1:9" ht="17" customHeight="1">
      <c r="A11" s="30">
        <v>30</v>
      </c>
      <c r="B11" s="296"/>
      <c r="C11" s="296"/>
      <c r="D11" s="296"/>
      <c r="E11" s="296"/>
      <c r="F11" s="296"/>
      <c r="G11" s="728" t="s">
        <v>41</v>
      </c>
      <c r="H11" s="729"/>
      <c r="I11" s="35">
        <v>30</v>
      </c>
    </row>
    <row r="12" spans="1:9" ht="17" customHeight="1">
      <c r="A12" s="46"/>
      <c r="B12" s="728" t="s">
        <v>182</v>
      </c>
      <c r="C12" s="719"/>
      <c r="D12" s="719"/>
      <c r="E12" s="719"/>
      <c r="F12" s="720"/>
      <c r="G12" s="223"/>
      <c r="H12" s="227"/>
      <c r="I12" s="41"/>
    </row>
    <row r="13" spans="1:9" s="20" customFormat="1" ht="17" customHeight="1" thickBot="1">
      <c r="A13" s="47" t="s">
        <v>1</v>
      </c>
      <c r="B13" s="228"/>
      <c r="C13" s="229"/>
      <c r="D13" s="229"/>
      <c r="E13" s="229"/>
      <c r="F13" s="230"/>
      <c r="G13" s="231"/>
      <c r="H13" s="232"/>
      <c r="I13" s="44" t="s">
        <v>1</v>
      </c>
    </row>
    <row r="14" spans="1:9" ht="17" customHeight="1">
      <c r="A14" s="48"/>
      <c r="B14" s="49">
        <v>800532383</v>
      </c>
      <c r="C14" s="50"/>
      <c r="D14" s="50"/>
      <c r="E14" s="50"/>
      <c r="F14" s="50"/>
      <c r="G14" s="50"/>
      <c r="H14" s="51"/>
      <c r="I14" s="53"/>
    </row>
    <row r="15" spans="1:9" ht="17" customHeight="1">
      <c r="A15" s="54" t="s">
        <v>2</v>
      </c>
      <c r="B15" s="55"/>
      <c r="C15" s="56"/>
      <c r="D15" s="56"/>
      <c r="E15" s="57" t="s">
        <v>183</v>
      </c>
      <c r="F15" s="56"/>
      <c r="G15" s="56"/>
      <c r="H15" s="58"/>
      <c r="I15" s="60" t="s">
        <v>2</v>
      </c>
    </row>
    <row r="16" spans="1:9" ht="17" customHeight="1">
      <c r="A16" s="61"/>
      <c r="B16" s="55" t="s">
        <v>103</v>
      </c>
      <c r="C16" s="56" t="str">
        <f t="shared" ref="C16:H16" si="3">"# " &amp; VALUE(RIGHT(B16,2)+1)</f>
        <v># 3</v>
      </c>
      <c r="D16" s="56" t="str">
        <f t="shared" si="3"/>
        <v># 4</v>
      </c>
      <c r="E16" s="56" t="str">
        <f t="shared" si="3"/>
        <v># 5</v>
      </c>
      <c r="F16" s="56" t="str">
        <f t="shared" si="3"/>
        <v># 6</v>
      </c>
      <c r="G16" s="56" t="str">
        <f t="shared" si="3"/>
        <v># 7</v>
      </c>
      <c r="H16" s="58" t="str">
        <f t="shared" si="3"/>
        <v># 8</v>
      </c>
      <c r="I16" s="63"/>
    </row>
    <row r="17" spans="1:9" s="20" customFormat="1" ht="17" customHeight="1" thickBot="1">
      <c r="A17" s="47" t="s">
        <v>3</v>
      </c>
      <c r="B17" s="64" t="s">
        <v>24</v>
      </c>
      <c r="C17" s="65"/>
      <c r="D17" s="65"/>
      <c r="E17" s="65"/>
      <c r="F17" s="65"/>
      <c r="G17" s="65"/>
      <c r="H17" s="66"/>
      <c r="I17" s="44" t="s">
        <v>16</v>
      </c>
    </row>
    <row r="18" spans="1:9" s="20" customFormat="1" ht="17" customHeight="1">
      <c r="A18" s="68"/>
      <c r="B18" s="233" t="s">
        <v>98</v>
      </c>
      <c r="C18" s="234"/>
      <c r="D18" s="235" t="s">
        <v>184</v>
      </c>
      <c r="E18" s="236"/>
      <c r="F18" s="234"/>
      <c r="G18" s="234"/>
      <c r="H18" s="237"/>
      <c r="I18" s="70"/>
    </row>
    <row r="19" spans="1:9" s="20" customFormat="1" ht="17" customHeight="1">
      <c r="A19" s="47"/>
      <c r="B19" s="238" t="s">
        <v>185</v>
      </c>
      <c r="C19" s="239" t="str">
        <f t="shared" ref="C19:H19" si="4">"# " &amp; VALUE(RIGHT(B19,2)+1)</f>
        <v># 13</v>
      </c>
      <c r="D19" s="239" t="str">
        <f t="shared" si="4"/>
        <v># 14</v>
      </c>
      <c r="E19" s="239" t="str">
        <f t="shared" si="4"/>
        <v># 15</v>
      </c>
      <c r="F19" s="239" t="str">
        <f t="shared" si="4"/>
        <v># 16</v>
      </c>
      <c r="G19" s="239" t="str">
        <f t="shared" si="4"/>
        <v># 17</v>
      </c>
      <c r="H19" s="239" t="str">
        <f t="shared" si="4"/>
        <v># 18</v>
      </c>
      <c r="I19" s="70" t="s">
        <v>30</v>
      </c>
    </row>
    <row r="20" spans="1:9" s="20" customFormat="1" ht="17" customHeight="1">
      <c r="A20" s="47"/>
      <c r="B20" s="448" t="s">
        <v>17</v>
      </c>
      <c r="C20" s="460"/>
      <c r="D20" s="460"/>
      <c r="E20" s="460" t="s">
        <v>42</v>
      </c>
      <c r="F20" s="447"/>
      <c r="G20" s="446" t="s">
        <v>143</v>
      </c>
      <c r="H20" s="459" t="s">
        <v>144</v>
      </c>
      <c r="I20" s="70"/>
    </row>
    <row r="21" spans="1:9" ht="17" customHeight="1">
      <c r="A21" s="73" t="s">
        <v>2</v>
      </c>
      <c r="B21" s="445" t="s">
        <v>312</v>
      </c>
      <c r="C21" s="444" t="s">
        <v>313</v>
      </c>
      <c r="D21" s="444" t="s">
        <v>314</v>
      </c>
      <c r="E21" s="444" t="s">
        <v>315</v>
      </c>
      <c r="F21" s="443" t="s">
        <v>316</v>
      </c>
      <c r="G21" s="442" t="s">
        <v>317</v>
      </c>
      <c r="H21" s="441" t="s">
        <v>317</v>
      </c>
      <c r="I21" s="60" t="s">
        <v>2</v>
      </c>
    </row>
    <row r="22" spans="1:9" ht="17" customHeight="1">
      <c r="A22" s="76"/>
      <c r="B22" s="240" t="s">
        <v>90</v>
      </c>
      <c r="C22" s="241"/>
      <c r="D22" s="241"/>
      <c r="E22" s="241" t="s">
        <v>68</v>
      </c>
      <c r="F22" s="241"/>
      <c r="G22" s="234"/>
      <c r="H22" s="242"/>
      <c r="I22" s="78"/>
    </row>
    <row r="23" spans="1:9" s="20" customFormat="1" ht="17" customHeight="1" thickBot="1">
      <c r="A23" s="15" t="s">
        <v>4</v>
      </c>
      <c r="B23" s="238" t="s">
        <v>186</v>
      </c>
      <c r="C23" s="241" t="str">
        <f t="shared" ref="C23:H23" si="5">"# " &amp; VALUE(RIGHT(B23,4)+1)</f>
        <v># 1243</v>
      </c>
      <c r="D23" s="241" t="str">
        <f t="shared" si="5"/>
        <v># 1244</v>
      </c>
      <c r="E23" s="239" t="str">
        <f t="shared" si="5"/>
        <v># 1245</v>
      </c>
      <c r="F23" s="241" t="str">
        <f t="shared" si="5"/>
        <v># 1246</v>
      </c>
      <c r="G23" s="241" t="str">
        <f t="shared" si="5"/>
        <v># 1247</v>
      </c>
      <c r="H23" s="243" t="str">
        <f t="shared" si="5"/>
        <v># 1248</v>
      </c>
      <c r="I23" s="44" t="s">
        <v>4</v>
      </c>
    </row>
    <row r="24" spans="1:9" ht="17" customHeight="1">
      <c r="A24" s="155"/>
      <c r="B24" s="104" t="s">
        <v>187</v>
      </c>
      <c r="C24" s="38"/>
      <c r="D24" s="38">
        <f>D92</f>
        <v>0</v>
      </c>
      <c r="E24" s="38"/>
      <c r="F24" s="72"/>
      <c r="G24" s="37">
        <v>800311512</v>
      </c>
      <c r="H24" s="79"/>
      <c r="I24" s="29"/>
    </row>
    <row r="25" spans="1:9" ht="17" customHeight="1">
      <c r="A25" s="325" t="s">
        <v>2</v>
      </c>
      <c r="B25" s="74" t="s">
        <v>188</v>
      </c>
      <c r="C25" s="71" t="str">
        <f>B93</f>
        <v># 1</v>
      </c>
      <c r="D25" s="71" t="str">
        <f>"# " &amp; VALUE(RIGHT(C25,2)+1)</f>
        <v># 2</v>
      </c>
      <c r="E25" s="71" t="str">
        <f>"# " &amp; VALUE(RIGHT(D25,2)+1)</f>
        <v># 3</v>
      </c>
      <c r="F25" s="74" t="str">
        <f>"# " &amp; VALUE(RIGHT(E25,2)+1)</f>
        <v># 4</v>
      </c>
      <c r="G25" s="81"/>
      <c r="H25" s="82"/>
      <c r="I25" s="60" t="s">
        <v>2</v>
      </c>
    </row>
    <row r="26" spans="1:9" ht="17" customHeight="1">
      <c r="A26" s="115"/>
      <c r="B26" s="698" t="s">
        <v>17</v>
      </c>
      <c r="C26" s="84" t="s">
        <v>17</v>
      </c>
      <c r="D26" s="215" t="s">
        <v>17</v>
      </c>
      <c r="E26" s="215" t="s">
        <v>17</v>
      </c>
      <c r="F26" s="215" t="s">
        <v>17</v>
      </c>
      <c r="G26" s="744" t="s">
        <v>58</v>
      </c>
      <c r="H26" s="745"/>
      <c r="I26" s="78"/>
    </row>
    <row r="27" spans="1:9" ht="17" customHeight="1">
      <c r="A27" s="115"/>
      <c r="B27" s="700" t="s">
        <v>434</v>
      </c>
      <c r="C27" s="58" t="str">
        <f>B73</f>
        <v>美食新聞報道 # 60</v>
      </c>
      <c r="D27" s="81" t="str">
        <f>C73</f>
        <v>解風福岡 #11</v>
      </c>
      <c r="E27" s="81" t="str">
        <f>D73</f>
        <v>美食新聞報道 # 61</v>
      </c>
      <c r="F27" s="81" t="str">
        <f>E73</f>
        <v>解風福岡 #12</v>
      </c>
      <c r="G27" s="742" t="s">
        <v>59</v>
      </c>
      <c r="H27" s="743"/>
      <c r="I27" s="78"/>
    </row>
    <row r="28" spans="1:9" s="20" customFormat="1" ht="17" customHeight="1" thickBot="1">
      <c r="A28" s="326" t="s">
        <v>5</v>
      </c>
      <c r="B28" s="697"/>
      <c r="C28" s="58"/>
      <c r="D28" s="33"/>
      <c r="E28" s="33"/>
      <c r="F28" s="33"/>
      <c r="G28" s="81" t="s">
        <v>189</v>
      </c>
      <c r="H28" s="62" t="s">
        <v>190</v>
      </c>
      <c r="I28" s="70" t="s">
        <v>5</v>
      </c>
    </row>
    <row r="29" spans="1:9" ht="17" customHeight="1">
      <c r="A29" s="115"/>
      <c r="B29" s="696">
        <v>1515</v>
      </c>
      <c r="C29" s="38"/>
      <c r="D29" s="39"/>
      <c r="E29" s="39"/>
      <c r="F29" s="104"/>
      <c r="G29" s="217"/>
      <c r="H29" s="52"/>
      <c r="I29" s="53"/>
    </row>
    <row r="30" spans="1:9" ht="17" customHeight="1">
      <c r="A30" s="327" t="s">
        <v>2</v>
      </c>
      <c r="B30" s="699" t="s">
        <v>435</v>
      </c>
      <c r="C30" s="56"/>
      <c r="D30" s="56" t="str">
        <f>D81</f>
        <v>痞子無間道 YOUR FINESSE (25 EPI)</v>
      </c>
      <c r="E30" s="56"/>
      <c r="F30" s="58"/>
      <c r="G30" s="211"/>
      <c r="H30" s="62"/>
      <c r="I30" s="60" t="s">
        <v>2</v>
      </c>
    </row>
    <row r="31" spans="1:9" ht="17" customHeight="1">
      <c r="A31" s="115"/>
      <c r="B31" s="462"/>
      <c r="C31" s="56" t="str">
        <f>"# " &amp; VALUE(RIGHT(C82,2)-1)</f>
        <v># 1</v>
      </c>
      <c r="D31" s="56" t="str">
        <f>"# " &amp; VALUE(RIGHT(D82,2)-1)</f>
        <v># 2</v>
      </c>
      <c r="E31" s="56" t="str">
        <f>"# " &amp; VALUE(RIGHT(E82,2)-1)</f>
        <v># 3</v>
      </c>
      <c r="F31" s="58" t="str">
        <f>E82</f>
        <v># 4</v>
      </c>
      <c r="G31" s="81"/>
      <c r="H31" s="62"/>
      <c r="I31" s="78"/>
    </row>
    <row r="32" spans="1:9" s="20" customFormat="1" ht="17" customHeight="1" thickBot="1">
      <c r="A32" s="326" t="s">
        <v>6</v>
      </c>
      <c r="B32" s="461" t="s">
        <v>191</v>
      </c>
      <c r="C32" s="71"/>
      <c r="D32" s="71"/>
      <c r="E32" s="71"/>
      <c r="F32" s="74"/>
      <c r="G32" s="88" t="s">
        <v>24</v>
      </c>
      <c r="H32" s="67"/>
      <c r="I32" s="44" t="s">
        <v>6</v>
      </c>
    </row>
    <row r="33" spans="1:9" ht="17" customHeight="1">
      <c r="A33" s="113"/>
      <c r="B33" s="462" t="s">
        <v>318</v>
      </c>
      <c r="C33" s="6"/>
      <c r="D33" s="6"/>
      <c r="E33" s="56" t="str">
        <f>$E$75</f>
        <v>東張西望  Scoop 2025</v>
      </c>
      <c r="F33" s="6"/>
      <c r="G33" s="6"/>
      <c r="H33" s="77"/>
      <c r="I33" s="78"/>
    </row>
    <row r="34" spans="1:9" ht="17" customHeight="1">
      <c r="A34" s="327" t="s">
        <v>2</v>
      </c>
      <c r="B34" s="462"/>
      <c r="C34" s="56" t="str">
        <f t="shared" ref="C34:H34" si="6">C9</f>
        <v># 41</v>
      </c>
      <c r="D34" s="71" t="str">
        <f t="shared" si="6"/>
        <v># 42</v>
      </c>
      <c r="E34" s="71" t="str">
        <f t="shared" si="6"/>
        <v># 43</v>
      </c>
      <c r="F34" s="71" t="str">
        <f t="shared" si="6"/>
        <v># 44</v>
      </c>
      <c r="G34" s="56" t="str">
        <f t="shared" si="6"/>
        <v># 45</v>
      </c>
      <c r="H34" s="89" t="str">
        <f t="shared" si="6"/>
        <v># 46</v>
      </c>
      <c r="I34" s="60" t="s">
        <v>2</v>
      </c>
    </row>
    <row r="35" spans="1:9" ht="17" customHeight="1">
      <c r="A35" s="115"/>
      <c r="B35" s="462"/>
      <c r="C35" s="91"/>
      <c r="D35" s="91"/>
      <c r="E35" s="91"/>
      <c r="F35" s="90"/>
      <c r="G35" s="92" t="s">
        <v>20</v>
      </c>
      <c r="H35" s="93" t="s">
        <v>25</v>
      </c>
      <c r="I35" s="94"/>
    </row>
    <row r="36" spans="1:9" ht="17" customHeight="1">
      <c r="A36" s="115"/>
      <c r="B36" s="462"/>
      <c r="C36" s="56"/>
      <c r="D36" s="96" t="str">
        <f>D63</f>
        <v>兄弟幫 Big Boys Club (2505 EPI)</v>
      </c>
      <c r="E36" s="6"/>
      <c r="F36" s="97"/>
      <c r="G36" s="212" t="s">
        <v>192</v>
      </c>
      <c r="H36" s="99" t="s">
        <v>193</v>
      </c>
      <c r="I36" s="94"/>
    </row>
    <row r="37" spans="1:9" s="20" customFormat="1" ht="17" customHeight="1" thickBot="1">
      <c r="A37" s="326" t="s">
        <v>7</v>
      </c>
      <c r="B37" s="443"/>
      <c r="C37" s="71" t="str">
        <f>B64</f>
        <v># 1806</v>
      </c>
      <c r="D37" s="71" t="str">
        <f>C64</f>
        <v># 1807</v>
      </c>
      <c r="E37" s="71" t="str">
        <f>D64</f>
        <v># 1808</v>
      </c>
      <c r="F37" s="74" t="str">
        <f>E64</f>
        <v># 1809</v>
      </c>
      <c r="G37" s="58"/>
      <c r="H37" s="89" t="s">
        <v>26</v>
      </c>
      <c r="I37" s="14" t="s">
        <v>7</v>
      </c>
    </row>
    <row r="38" spans="1:9" s="20" customFormat="1" ht="17" customHeight="1" thickBot="1">
      <c r="A38" s="15"/>
      <c r="B38" s="100" t="s">
        <v>17</v>
      </c>
      <c r="C38" s="71"/>
      <c r="D38" s="101" t="s">
        <v>53</v>
      </c>
      <c r="E38" s="71"/>
      <c r="F38" s="440">
        <v>1255</v>
      </c>
      <c r="G38" s="72" t="s">
        <v>32</v>
      </c>
      <c r="H38" s="345" t="s">
        <v>78</v>
      </c>
      <c r="I38" s="19"/>
    </row>
    <row r="39" spans="1:9" ht="17" customHeight="1">
      <c r="A39" s="87"/>
      <c r="B39" s="91" t="s">
        <v>17</v>
      </c>
      <c r="C39" s="39"/>
      <c r="D39" s="39"/>
      <c r="E39" s="39" t="s">
        <v>68</v>
      </c>
      <c r="F39" s="104"/>
      <c r="G39" s="105" t="s">
        <v>194</v>
      </c>
      <c r="H39" s="346"/>
      <c r="I39" s="106"/>
    </row>
    <row r="40" spans="1:9" ht="17" customHeight="1">
      <c r="A40" s="76"/>
      <c r="B40" s="56" t="str">
        <f>B23</f>
        <v># 1242</v>
      </c>
      <c r="C40" s="56" t="str">
        <f t="shared" ref="C40:F40" si="7">"# " &amp; VALUE(RIGHT(B40,4)+1)</f>
        <v># 1243</v>
      </c>
      <c r="D40" s="56" t="str">
        <f t="shared" si="7"/>
        <v># 1244</v>
      </c>
      <c r="E40" s="56" t="str">
        <f t="shared" si="7"/>
        <v># 1245</v>
      </c>
      <c r="F40" s="56" t="str">
        <f t="shared" si="7"/>
        <v># 1246</v>
      </c>
      <c r="G40" s="58" t="s">
        <v>31</v>
      </c>
      <c r="H40" s="296"/>
      <c r="I40" s="94"/>
    </row>
    <row r="41" spans="1:9" ht="17" customHeight="1">
      <c r="A41" s="54" t="s">
        <v>2</v>
      </c>
      <c r="B41" s="71"/>
      <c r="C41" s="71"/>
      <c r="D41" s="71"/>
      <c r="E41" s="71"/>
      <c r="F41" s="102">
        <v>1320</v>
      </c>
      <c r="G41" s="107"/>
      <c r="H41" s="347" t="s">
        <v>195</v>
      </c>
      <c r="I41" s="108" t="s">
        <v>2</v>
      </c>
    </row>
    <row r="42" spans="1:9" ht="17" customHeight="1">
      <c r="A42" s="83"/>
      <c r="B42" s="240" t="s">
        <v>89</v>
      </c>
      <c r="C42" s="275"/>
      <c r="D42" s="296"/>
      <c r="E42" s="234"/>
      <c r="F42" s="234"/>
      <c r="G42" s="249" t="s">
        <v>87</v>
      </c>
      <c r="H42" s="279" t="s">
        <v>77</v>
      </c>
      <c r="I42" s="94"/>
    </row>
    <row r="43" spans="1:9" ht="17" customHeight="1" thickBot="1">
      <c r="A43" s="76"/>
      <c r="B43" s="266"/>
      <c r="C43" s="241"/>
      <c r="D43" s="265" t="s">
        <v>196</v>
      </c>
      <c r="E43" s="241"/>
      <c r="F43" s="331"/>
      <c r="G43" s="257" t="s">
        <v>197</v>
      </c>
      <c r="H43" s="279"/>
      <c r="I43" s="94"/>
    </row>
    <row r="44" spans="1:9" s="20" customFormat="1" ht="17" customHeight="1" thickBot="1">
      <c r="A44" s="111" t="s">
        <v>8</v>
      </c>
      <c r="B44" s="266" t="s">
        <v>198</v>
      </c>
      <c r="C44" s="241" t="str">
        <f>"# " &amp; VALUE(RIGHT(B44,4)+1)</f>
        <v># 1652</v>
      </c>
      <c r="D44" s="241" t="str">
        <f>"# " &amp; VALUE(RIGHT(C44,4)+1)</f>
        <v># 1653</v>
      </c>
      <c r="E44" s="241" t="str">
        <f>"# " &amp; VALUE(RIGHT(D44,4)+1)</f>
        <v># 1654</v>
      </c>
      <c r="F44" s="241" t="str">
        <f>"# " &amp; VALUE(RIGHT(E44,4)+1)</f>
        <v># 1655</v>
      </c>
      <c r="G44" s="311" t="s">
        <v>21</v>
      </c>
      <c r="H44" s="348"/>
      <c r="I44" s="14" t="s">
        <v>8</v>
      </c>
    </row>
    <row r="45" spans="1:9" ht="17" customHeight="1">
      <c r="A45" s="113"/>
      <c r="B45" s="266"/>
      <c r="C45" s="241"/>
      <c r="D45" s="241"/>
      <c r="E45" s="241"/>
      <c r="F45" s="332">
        <v>1405</v>
      </c>
      <c r="G45" s="92" t="s">
        <v>20</v>
      </c>
      <c r="H45" s="328" t="s">
        <v>199</v>
      </c>
      <c r="I45" s="114"/>
    </row>
    <row r="46" spans="1:9" ht="17" customHeight="1">
      <c r="A46" s="115"/>
      <c r="B46" s="37" t="s">
        <v>17</v>
      </c>
      <c r="C46" s="38"/>
      <c r="D46" s="38"/>
      <c r="E46" s="38" t="s">
        <v>42</v>
      </c>
      <c r="F46" s="38"/>
      <c r="G46" s="81" t="s">
        <v>200</v>
      </c>
      <c r="H46" s="56" t="s">
        <v>201</v>
      </c>
      <c r="I46" s="116"/>
    </row>
    <row r="47" spans="1:9" ht="17" customHeight="1">
      <c r="A47" s="117" t="s">
        <v>2</v>
      </c>
      <c r="B47" s="33" t="str">
        <f>B21</f>
        <v># 2488</v>
      </c>
      <c r="C47" s="71" t="str">
        <f>C21</f>
        <v># 2489</v>
      </c>
      <c r="D47" s="71" t="str">
        <f>C78</f>
        <v># 2490</v>
      </c>
      <c r="E47" s="71" t="str">
        <f>D78</f>
        <v># 2491</v>
      </c>
      <c r="F47" s="71" t="str">
        <f>E78</f>
        <v># 2492</v>
      </c>
      <c r="G47" s="33"/>
      <c r="H47" s="71"/>
      <c r="I47" s="118" t="s">
        <v>2</v>
      </c>
    </row>
    <row r="48" spans="1:9" ht="17" customHeight="1">
      <c r="A48" s="119"/>
      <c r="B48" s="69" t="s">
        <v>17</v>
      </c>
      <c r="C48" s="39"/>
      <c r="D48" s="90"/>
      <c r="E48" s="91"/>
      <c r="F48" s="90"/>
      <c r="G48" s="92" t="s">
        <v>20</v>
      </c>
      <c r="H48" s="84" t="s">
        <v>17</v>
      </c>
      <c r="I48" s="120"/>
    </row>
    <row r="49" spans="1:9" ht="17" customHeight="1">
      <c r="A49" s="119"/>
      <c r="B49" s="55"/>
      <c r="C49" s="6" t="str">
        <f>B87</f>
        <v>古相思曲 An Ancient Love Song (7 EPI)</v>
      </c>
      <c r="D49" s="199"/>
      <c r="E49" s="121" t="str">
        <f>E87</f>
        <v>他們的奇妙時光 Their Wonderful Time (20 EPI)</v>
      </c>
      <c r="G49" s="122"/>
      <c r="H49" s="56" t="str">
        <f>G100</f>
        <v>醫度講 #14</v>
      </c>
      <c r="I49" s="120"/>
    </row>
    <row r="50" spans="1:9" s="20" customFormat="1" ht="17" customHeight="1" thickBot="1">
      <c r="A50" s="123">
        <v>1500</v>
      </c>
      <c r="B50" s="55" t="str">
        <f>"# " &amp; VALUE(RIGHT(B88,7)-1)</f>
        <v># 1000005</v>
      </c>
      <c r="C50" s="56" t="str">
        <f>"# " &amp; VALUE(RIGHT(C88,7)-1)</f>
        <v># 1000006</v>
      </c>
      <c r="D50" s="58" t="str">
        <f>C88</f>
        <v># 1000007</v>
      </c>
      <c r="E50" s="56" t="str">
        <f>D88</f>
        <v># 1</v>
      </c>
      <c r="F50" s="58" t="str">
        <f>E88</f>
        <v># 2</v>
      </c>
      <c r="G50" s="124"/>
      <c r="H50" s="125"/>
      <c r="I50" s="126">
        <v>1500</v>
      </c>
    </row>
    <row r="51" spans="1:9" ht="17" customHeight="1">
      <c r="A51" s="127"/>
      <c r="B51" s="55"/>
      <c r="D51" s="128"/>
      <c r="F51" s="128"/>
      <c r="G51" s="129"/>
      <c r="H51" s="342" t="s">
        <v>54</v>
      </c>
      <c r="I51" s="130"/>
    </row>
    <row r="52" spans="1:9" ht="17" customHeight="1">
      <c r="A52" s="131">
        <v>30</v>
      </c>
      <c r="B52" s="64"/>
      <c r="C52" s="71"/>
      <c r="D52" s="440">
        <v>1535</v>
      </c>
      <c r="E52" s="71"/>
      <c r="F52" s="102">
        <v>1530</v>
      </c>
      <c r="G52" s="438" t="s">
        <v>319</v>
      </c>
      <c r="H52" s="343" t="s">
        <v>203</v>
      </c>
      <c r="I52" s="118" t="s">
        <v>2</v>
      </c>
    </row>
    <row r="53" spans="1:9" ht="17" customHeight="1">
      <c r="A53" s="119"/>
      <c r="B53" s="91" t="s">
        <v>17</v>
      </c>
      <c r="C53" s="329"/>
      <c r="D53" s="91">
        <f>D24</f>
        <v>0</v>
      </c>
      <c r="E53" s="91"/>
      <c r="F53" s="92"/>
      <c r="G53" s="129"/>
      <c r="H53" s="340" t="s">
        <v>55</v>
      </c>
      <c r="I53" s="116"/>
    </row>
    <row r="54" spans="1:9" ht="17" customHeight="1">
      <c r="A54" s="119"/>
      <c r="B54" s="56" t="s">
        <v>204</v>
      </c>
      <c r="C54" s="81" t="str">
        <f>C25</f>
        <v># 1</v>
      </c>
      <c r="D54" s="56" t="str">
        <f>"# " &amp; VALUE(RIGHT(C54,2)+1)</f>
        <v># 2</v>
      </c>
      <c r="E54" s="56" t="str">
        <f>"# " &amp; VALUE(RIGHT(D54,2)+1)</f>
        <v># 3</v>
      </c>
      <c r="F54" s="58" t="str">
        <f>"# " &amp; VALUE(RIGHT(E54,2)+1)</f>
        <v># 4</v>
      </c>
      <c r="G54" s="134"/>
      <c r="H54" s="344"/>
      <c r="I54" s="116"/>
    </row>
    <row r="55" spans="1:9" s="20" customFormat="1" ht="17" customHeight="1" thickBot="1">
      <c r="A55" s="123">
        <v>1600</v>
      </c>
      <c r="B55" s="71"/>
      <c r="C55" s="33"/>
      <c r="D55" s="71"/>
      <c r="E55" s="71"/>
      <c r="F55" s="74"/>
      <c r="G55" s="129"/>
      <c r="H55" s="413"/>
      <c r="I55" s="126">
        <v>1600</v>
      </c>
    </row>
    <row r="56" spans="1:9" ht="17" customHeight="1">
      <c r="A56" s="21"/>
      <c r="B56" s="135" t="s">
        <v>101</v>
      </c>
      <c r="C56" s="215" t="s">
        <v>105</v>
      </c>
      <c r="D56" s="136" t="s">
        <v>107</v>
      </c>
      <c r="E56" s="91" t="s">
        <v>109</v>
      </c>
      <c r="F56" s="136" t="s">
        <v>60</v>
      </c>
      <c r="G56" s="129"/>
      <c r="H56" s="467" t="s">
        <v>23</v>
      </c>
      <c r="I56" s="138"/>
    </row>
    <row r="57" spans="1:9" ht="17" customHeight="1">
      <c r="A57" s="45"/>
      <c r="B57" s="139" t="s">
        <v>206</v>
      </c>
      <c r="C57" s="140" t="s">
        <v>207</v>
      </c>
      <c r="D57" s="141" t="s">
        <v>208</v>
      </c>
      <c r="E57" s="121" t="s">
        <v>209</v>
      </c>
      <c r="F57" s="142" t="s">
        <v>210</v>
      </c>
      <c r="G57" s="134"/>
      <c r="H57" s="465" t="str">
        <f>G86</f>
        <v>意料之踪 # 5</v>
      </c>
      <c r="I57" s="52"/>
    </row>
    <row r="58" spans="1:9" ht="16.75" customHeight="1">
      <c r="A58" s="30">
        <v>30</v>
      </c>
      <c r="B58" s="31" t="s">
        <v>211</v>
      </c>
      <c r="C58" s="33" t="s">
        <v>103</v>
      </c>
      <c r="D58" s="33" t="s">
        <v>103</v>
      </c>
      <c r="E58" s="33" t="s">
        <v>103</v>
      </c>
      <c r="F58" s="32" t="s">
        <v>212</v>
      </c>
      <c r="G58" s="143">
        <v>1625</v>
      </c>
      <c r="H58" s="466"/>
      <c r="I58" s="144">
        <v>30</v>
      </c>
    </row>
    <row r="59" spans="1:9" ht="17" customHeight="1">
      <c r="A59" s="45"/>
      <c r="B59" s="145" t="s">
        <v>20</v>
      </c>
      <c r="C59" s="146" t="s">
        <v>213</v>
      </c>
      <c r="D59" s="147" t="s">
        <v>214</v>
      </c>
      <c r="E59" s="730" t="s">
        <v>113</v>
      </c>
      <c r="F59" s="731"/>
      <c r="G59" s="149" t="s">
        <v>20</v>
      </c>
      <c r="H59" s="435" t="s">
        <v>321</v>
      </c>
      <c r="I59" s="120"/>
    </row>
    <row r="60" spans="1:9" ht="17" customHeight="1">
      <c r="A60" s="45"/>
      <c r="B60" s="150" t="s">
        <v>215</v>
      </c>
      <c r="C60" s="124" t="s">
        <v>110</v>
      </c>
      <c r="D60" s="56" t="s">
        <v>112</v>
      </c>
      <c r="E60" s="714" t="s">
        <v>216</v>
      </c>
      <c r="F60" s="715"/>
      <c r="G60" s="124" t="s">
        <v>156</v>
      </c>
      <c r="H60" s="463" t="s">
        <v>217</v>
      </c>
      <c r="I60" s="120"/>
    </row>
    <row r="61" spans="1:9" s="20" customFormat="1" ht="17" customHeight="1" thickBot="1">
      <c r="A61" s="151">
        <v>1700</v>
      </c>
      <c r="B61" s="152"/>
      <c r="C61" s="33" t="s">
        <v>103</v>
      </c>
      <c r="D61" s="33" t="s">
        <v>103</v>
      </c>
      <c r="E61" s="81" t="s">
        <v>218</v>
      </c>
      <c r="F61" s="74" t="str">
        <f>"# " &amp; VALUE(RIGHT(E61,2)+1)</f>
        <v># 66</v>
      </c>
      <c r="G61" s="154">
        <v>1650</v>
      </c>
      <c r="H61" s="436"/>
      <c r="I61" s="126">
        <v>1700</v>
      </c>
    </row>
    <row r="62" spans="1:9" ht="17" customHeight="1">
      <c r="A62" s="155"/>
      <c r="B62" s="38" t="s">
        <v>117</v>
      </c>
      <c r="C62" s="156"/>
      <c r="D62" s="91"/>
      <c r="E62" s="91"/>
      <c r="F62" s="90"/>
      <c r="G62" s="149" t="s">
        <v>20</v>
      </c>
      <c r="H62" s="435" t="s">
        <v>321</v>
      </c>
      <c r="I62" s="138"/>
    </row>
    <row r="63" spans="1:9" ht="17" customHeight="1">
      <c r="A63" s="119"/>
      <c r="B63" s="84"/>
      <c r="C63" s="56"/>
      <c r="D63" s="96" t="s">
        <v>116</v>
      </c>
      <c r="E63" s="6"/>
      <c r="F63" s="97"/>
      <c r="G63" s="157" t="s">
        <v>155</v>
      </c>
      <c r="H63" s="463" t="s">
        <v>320</v>
      </c>
      <c r="I63" s="120"/>
    </row>
    <row r="64" spans="1:9" ht="17" customHeight="1">
      <c r="A64" s="131">
        <v>30</v>
      </c>
      <c r="B64" s="71" t="s">
        <v>220</v>
      </c>
      <c r="C64" s="71" t="str">
        <f>"# " &amp; VALUE(RIGHT(B64,4)+1)</f>
        <v># 1807</v>
      </c>
      <c r="D64" s="71" t="str">
        <f>"# " &amp; VALUE(RIGHT(C64,4)+1)</f>
        <v># 1808</v>
      </c>
      <c r="E64" s="71" t="str">
        <f>"# " &amp; VALUE(RIGHT(D64,4)+1)</f>
        <v># 1809</v>
      </c>
      <c r="F64" s="71" t="str">
        <f>"# " &amp; VALUE(RIGHT(E64,4)+1)</f>
        <v># 1810</v>
      </c>
      <c r="G64" s="75"/>
      <c r="H64" s="434"/>
      <c r="I64" s="144">
        <v>30</v>
      </c>
    </row>
    <row r="65" spans="1:9" ht="17" customHeight="1">
      <c r="A65" s="159"/>
      <c r="B65" s="84" t="s">
        <v>119</v>
      </c>
      <c r="C65" s="84"/>
      <c r="D65" s="84"/>
      <c r="E65" s="84"/>
      <c r="F65" s="216"/>
      <c r="G65" s="92" t="s">
        <v>20</v>
      </c>
      <c r="H65" s="433" t="s">
        <v>322</v>
      </c>
      <c r="I65" s="120"/>
    </row>
    <row r="66" spans="1:9" ht="17" customHeight="1">
      <c r="A66" s="119"/>
      <c r="B66" s="84"/>
      <c r="C66" s="84"/>
      <c r="D66" s="147" t="s">
        <v>221</v>
      </c>
      <c r="E66" s="147"/>
      <c r="F66" s="160"/>
      <c r="G66" s="124" t="str">
        <f>G39</f>
        <v>思家大戰 # 62</v>
      </c>
      <c r="H66" s="437" t="s">
        <v>222</v>
      </c>
      <c r="I66" s="120"/>
    </row>
    <row r="67" spans="1:9" s="20" customFormat="1" ht="17" customHeight="1" thickBot="1">
      <c r="A67" s="123">
        <v>1800</v>
      </c>
      <c r="B67" s="56" t="s">
        <v>212</v>
      </c>
      <c r="C67" s="56" t="str">
        <f>"# " &amp; VALUE(RIGHT(B67,2)+1)</f>
        <v># 7</v>
      </c>
      <c r="D67" s="56" t="str">
        <f>"# " &amp; VALUE(RIGHT(C67,2)+1)</f>
        <v># 8</v>
      </c>
      <c r="E67" s="56" t="str">
        <f>"# " &amp; VALUE(RIGHT(D67,2)+1)</f>
        <v># 9</v>
      </c>
      <c r="F67" s="58" t="str">
        <f>"# " &amp; VALUE(RIGHT(E67,2)+1)</f>
        <v># 10</v>
      </c>
      <c r="G67" s="32"/>
      <c r="H67" s="432" t="s">
        <v>323</v>
      </c>
      <c r="I67" s="126">
        <v>1800</v>
      </c>
    </row>
    <row r="68" spans="1:9" ht="17" customHeight="1">
      <c r="A68" s="119"/>
      <c r="B68" s="56"/>
      <c r="C68" s="56"/>
      <c r="D68" s="56"/>
      <c r="E68" s="56"/>
      <c r="F68" s="58"/>
      <c r="G68" s="740" t="s">
        <v>331</v>
      </c>
      <c r="H68" s="741"/>
      <c r="I68" s="41"/>
    </row>
    <row r="69" spans="1:9" ht="17" customHeight="1" thickBot="1">
      <c r="A69" s="131">
        <v>30</v>
      </c>
      <c r="B69" s="161"/>
      <c r="C69" s="43"/>
      <c r="D69" s="43"/>
      <c r="E69" s="43"/>
      <c r="F69" s="162"/>
      <c r="G69" s="425" t="s">
        <v>332</v>
      </c>
      <c r="H69" s="423" t="s">
        <v>333</v>
      </c>
      <c r="I69" s="35">
        <v>30</v>
      </c>
    </row>
    <row r="70" spans="1:9" ht="17" customHeight="1">
      <c r="A70" s="119"/>
      <c r="B70" s="718" t="s">
        <v>223</v>
      </c>
      <c r="C70" s="719"/>
      <c r="D70" s="719"/>
      <c r="E70" s="719"/>
      <c r="F70" s="720"/>
      <c r="G70" s="721" t="s">
        <v>224</v>
      </c>
      <c r="H70" s="722"/>
      <c r="I70" s="41"/>
    </row>
    <row r="71" spans="1:9" s="20" customFormat="1" ht="12.65" customHeight="1" thickBot="1">
      <c r="A71" s="123">
        <v>1900</v>
      </c>
      <c r="B71" s="244"/>
      <c r="C71" s="244"/>
      <c r="D71" s="244"/>
      <c r="E71" s="244"/>
      <c r="F71" s="230">
        <v>1905</v>
      </c>
      <c r="G71" s="245"/>
      <c r="H71" s="246"/>
      <c r="I71" s="163">
        <v>1900</v>
      </c>
    </row>
    <row r="72" spans="1:9" s="20" customFormat="1" ht="17" customHeight="1">
      <c r="A72" s="151"/>
      <c r="B72" s="249" t="s">
        <v>123</v>
      </c>
      <c r="C72" s="248" t="s">
        <v>71</v>
      </c>
      <c r="D72" s="249" t="s">
        <v>123</v>
      </c>
      <c r="E72" s="248" t="s">
        <v>71</v>
      </c>
      <c r="F72" s="250" t="s">
        <v>126</v>
      </c>
      <c r="G72" s="251" t="s">
        <v>84</v>
      </c>
      <c r="H72" s="252" t="s">
        <v>85</v>
      </c>
      <c r="I72" s="165"/>
    </row>
    <row r="73" spans="1:9" s="20" customFormat="1" ht="17" customHeight="1">
      <c r="A73" s="151"/>
      <c r="B73" s="255" t="s">
        <v>225</v>
      </c>
      <c r="C73" s="254" t="s">
        <v>226</v>
      </c>
      <c r="D73" s="255" t="s">
        <v>227</v>
      </c>
      <c r="E73" s="254" t="s">
        <v>228</v>
      </c>
      <c r="F73" s="256" t="s">
        <v>229</v>
      </c>
      <c r="G73" s="257" t="s">
        <v>217</v>
      </c>
      <c r="H73" s="258" t="s">
        <v>230</v>
      </c>
      <c r="I73" s="167"/>
    </row>
    <row r="74" spans="1:9" s="20" customFormat="1" ht="17" customHeight="1">
      <c r="A74" s="45">
        <v>30</v>
      </c>
      <c r="B74" s="261" t="s">
        <v>135</v>
      </c>
      <c r="C74" s="260" t="s">
        <v>70</v>
      </c>
      <c r="D74" s="261" t="s">
        <v>135</v>
      </c>
      <c r="E74" s="260" t="s">
        <v>70</v>
      </c>
      <c r="F74" s="262" t="s">
        <v>231</v>
      </c>
      <c r="G74" s="263" t="s">
        <v>63</v>
      </c>
      <c r="H74" s="264" t="s">
        <v>232</v>
      </c>
      <c r="I74" s="41">
        <v>30</v>
      </c>
    </row>
    <row r="75" spans="1:9" ht="17" customHeight="1">
      <c r="A75" s="168"/>
      <c r="B75" s="233" t="s">
        <v>88</v>
      </c>
      <c r="C75" s="234"/>
      <c r="D75" s="234"/>
      <c r="E75" s="265" t="s">
        <v>233</v>
      </c>
      <c r="F75" s="234"/>
      <c r="G75" s="234"/>
      <c r="H75" s="234"/>
      <c r="I75" s="169"/>
    </row>
    <row r="76" spans="1:9" s="20" customFormat="1" ht="17" customHeight="1" thickBot="1">
      <c r="A76" s="151">
        <v>2000</v>
      </c>
      <c r="B76" s="266" t="s">
        <v>234</v>
      </c>
      <c r="C76" s="239" t="str">
        <f t="shared" ref="C76:H76" si="8">"# " &amp; VALUE(RIGHT(B76,2)+1)</f>
        <v># 42</v>
      </c>
      <c r="D76" s="239" t="str">
        <f t="shared" si="8"/>
        <v># 43</v>
      </c>
      <c r="E76" s="239" t="str">
        <f t="shared" si="8"/>
        <v># 44</v>
      </c>
      <c r="F76" s="239" t="str">
        <f t="shared" si="8"/>
        <v># 45</v>
      </c>
      <c r="G76" s="239" t="str">
        <f t="shared" si="8"/>
        <v># 46</v>
      </c>
      <c r="H76" s="239" t="str">
        <f t="shared" si="8"/>
        <v># 47</v>
      </c>
      <c r="I76" s="163">
        <v>2000</v>
      </c>
    </row>
    <row r="77" spans="1:9" s="20" customFormat="1" ht="17" customHeight="1">
      <c r="A77" s="170"/>
      <c r="B77" s="233" t="s">
        <v>29</v>
      </c>
      <c r="C77" s="267" t="s">
        <v>22</v>
      </c>
      <c r="D77" s="268"/>
      <c r="E77" s="268" t="s">
        <v>235</v>
      </c>
      <c r="F77" s="236"/>
      <c r="G77" s="269" t="s">
        <v>73</v>
      </c>
      <c r="H77" s="270" t="s">
        <v>79</v>
      </c>
      <c r="I77" s="165"/>
    </row>
    <row r="78" spans="1:9" ht="17" customHeight="1">
      <c r="A78" s="45">
        <v>30</v>
      </c>
      <c r="B78" s="266" t="s">
        <v>236</v>
      </c>
      <c r="C78" s="241" t="str">
        <f>"# " &amp; VALUE(RIGHT(B78,4)+1)</f>
        <v># 2490</v>
      </c>
      <c r="D78" s="241" t="str">
        <f>"# " &amp; VALUE(RIGHT(C78,4)+1)</f>
        <v># 2491</v>
      </c>
      <c r="E78" s="241" t="str">
        <f>"# " &amp; VALUE(RIGHT(D78,4)+1)</f>
        <v># 2492</v>
      </c>
      <c r="F78" s="241" t="str">
        <f>"# " &amp; VALUE(RIGHT(E78,4)+1)</f>
        <v># 2493</v>
      </c>
      <c r="G78" s="271"/>
      <c r="H78" s="272"/>
      <c r="I78" s="35">
        <v>30</v>
      </c>
    </row>
    <row r="79" spans="1:9" ht="17" customHeight="1">
      <c r="A79" s="36"/>
      <c r="B79" s="233" t="s">
        <v>237</v>
      </c>
      <c r="C79" s="268"/>
      <c r="D79" s="236" t="s">
        <v>22</v>
      </c>
      <c r="E79" s="235"/>
      <c r="F79" s="235"/>
      <c r="G79" s="273"/>
      <c r="H79" s="274"/>
      <c r="I79" s="171"/>
    </row>
    <row r="80" spans="1:9" ht="17" customHeight="1" thickBot="1">
      <c r="A80" s="45"/>
      <c r="B80" s="240"/>
      <c r="C80" s="275"/>
      <c r="D80" s="241"/>
      <c r="E80" s="241"/>
      <c r="F80" s="241"/>
      <c r="G80" s="276" t="s">
        <v>238</v>
      </c>
      <c r="H80" s="277"/>
      <c r="I80" s="41"/>
    </row>
    <row r="81" spans="1:9" s="20" customFormat="1" ht="17" customHeight="1" thickBot="1">
      <c r="A81" s="173">
        <v>2100</v>
      </c>
      <c r="B81" s="266"/>
      <c r="C81" s="224"/>
      <c r="D81" s="265" t="s">
        <v>239</v>
      </c>
      <c r="E81" s="241"/>
      <c r="F81" s="241"/>
      <c r="G81" s="278" t="s">
        <v>74</v>
      </c>
      <c r="H81" s="279"/>
      <c r="I81" s="163">
        <v>2100</v>
      </c>
    </row>
    <row r="82" spans="1:9" s="20" customFormat="1" ht="17" customHeight="1">
      <c r="A82" s="170"/>
      <c r="B82" s="266" t="s">
        <v>75</v>
      </c>
      <c r="C82" s="241" t="str">
        <f>"# " &amp; VALUE(RIGHT(B82,2)+1)</f>
        <v># 2</v>
      </c>
      <c r="D82" s="241" t="str">
        <f>"# " &amp; VALUE(RIGHT(C82,2)+1)</f>
        <v># 3</v>
      </c>
      <c r="E82" s="241" t="str">
        <f>"# " &amp; VALUE(RIGHT(D82,2)+1)</f>
        <v># 4</v>
      </c>
      <c r="F82" s="241" t="str">
        <f>"# " &amp; VALUE(RIGHT(E82,2)+1)</f>
        <v># 5</v>
      </c>
      <c r="G82" s="280"/>
      <c r="H82" s="277" t="s">
        <v>202</v>
      </c>
      <c r="I82" s="165"/>
    </row>
    <row r="83" spans="1:9" s="20" customFormat="1" ht="17" customHeight="1">
      <c r="A83" s="151"/>
      <c r="B83" s="266"/>
      <c r="C83" s="241"/>
      <c r="D83" s="241"/>
      <c r="E83" s="241"/>
      <c r="F83" s="241"/>
      <c r="G83" s="273"/>
      <c r="H83" s="279" t="s">
        <v>80</v>
      </c>
      <c r="I83" s="167"/>
    </row>
    <row r="84" spans="1:9" ht="17" customHeight="1">
      <c r="A84" s="30">
        <v>30</v>
      </c>
      <c r="B84" s="238"/>
      <c r="C84" s="239"/>
      <c r="D84" s="241"/>
      <c r="E84" s="239"/>
      <c r="F84" s="333"/>
      <c r="G84" s="281"/>
      <c r="H84" s="282"/>
      <c r="I84" s="35">
        <v>30</v>
      </c>
    </row>
    <row r="85" spans="1:9" ht="17" customHeight="1">
      <c r="A85" s="45"/>
      <c r="B85" s="233" t="s">
        <v>132</v>
      </c>
      <c r="C85" s="334"/>
      <c r="D85" s="268" t="s">
        <v>240</v>
      </c>
      <c r="E85" s="235"/>
      <c r="F85" s="235"/>
      <c r="G85" s="291" t="s">
        <v>241</v>
      </c>
      <c r="H85" s="282"/>
      <c r="I85" s="41"/>
    </row>
    <row r="86" spans="1:9" ht="17" customHeight="1">
      <c r="A86" s="45"/>
      <c r="B86" s="240"/>
      <c r="C86" s="335"/>
      <c r="D86" s="241"/>
      <c r="E86" s="241"/>
      <c r="F86" s="241"/>
      <c r="G86" s="255" t="s">
        <v>242</v>
      </c>
      <c r="H86" s="286"/>
      <c r="I86" s="41"/>
    </row>
    <row r="87" spans="1:9" s="20" customFormat="1" ht="17" customHeight="1" thickBot="1">
      <c r="A87" s="175">
        <v>2200</v>
      </c>
      <c r="B87" s="738" t="s">
        <v>243</v>
      </c>
      <c r="C87" s="739"/>
      <c r="D87" s="265"/>
      <c r="E87" s="241" t="s">
        <v>244</v>
      </c>
      <c r="F87" s="288"/>
      <c r="G87" s="298" t="s">
        <v>245</v>
      </c>
      <c r="H87" s="290"/>
      <c r="I87" s="163">
        <v>2200</v>
      </c>
    </row>
    <row r="88" spans="1:9" s="20" customFormat="1" ht="17" customHeight="1">
      <c r="A88" s="151"/>
      <c r="B88" s="266" t="s">
        <v>246</v>
      </c>
      <c r="C88" s="331" t="str">
        <f>"# " &amp; VALUE(RIGHT(B88,7)+1)</f>
        <v># 1000007</v>
      </c>
      <c r="D88" s="241" t="s">
        <v>75</v>
      </c>
      <c r="E88" s="241" t="str">
        <f>"# " &amp; VALUE(RIGHT(D88,1)+1)</f>
        <v># 2</v>
      </c>
      <c r="F88" s="241" t="str">
        <f>"# " &amp; VALUE(RIGHT(E88,1)+1)</f>
        <v># 3</v>
      </c>
      <c r="G88" s="269">
        <v>800641584</v>
      </c>
      <c r="H88" s="292" t="s">
        <v>50</v>
      </c>
      <c r="I88" s="165"/>
    </row>
    <row r="89" spans="1:9" s="20" customFormat="1" ht="17" customHeight="1">
      <c r="A89" s="151"/>
      <c r="B89" s="266"/>
      <c r="C89" s="331"/>
      <c r="D89" s="241"/>
      <c r="E89" s="241"/>
      <c r="F89" s="241"/>
      <c r="G89" s="255"/>
      <c r="H89" s="294"/>
      <c r="I89" s="167"/>
    </row>
    <row r="90" spans="1:9" ht="17" customHeight="1">
      <c r="A90" s="30">
        <v>30</v>
      </c>
      <c r="B90" s="238"/>
      <c r="C90" s="333"/>
      <c r="D90" s="239"/>
      <c r="E90" s="239"/>
      <c r="F90" s="336">
        <v>2230</v>
      </c>
      <c r="G90" s="337" t="s">
        <v>247</v>
      </c>
      <c r="H90" s="338" t="s">
        <v>248</v>
      </c>
      <c r="I90" s="35">
        <v>30</v>
      </c>
    </row>
    <row r="91" spans="1:9" ht="17" customHeight="1">
      <c r="A91" s="36"/>
      <c r="B91" s="692"/>
      <c r="C91" s="691"/>
      <c r="D91" s="431"/>
      <c r="E91" s="468"/>
      <c r="F91" s="468"/>
      <c r="G91" s="339" t="s">
        <v>56</v>
      </c>
      <c r="H91" s="340" t="s">
        <v>92</v>
      </c>
      <c r="I91" s="41"/>
    </row>
    <row r="92" spans="1:9" ht="17" customHeight="1">
      <c r="A92" s="45"/>
      <c r="B92" s="681" t="s">
        <v>432</v>
      </c>
      <c r="C92" s="695">
        <v>2240</v>
      </c>
      <c r="D92" s="437"/>
      <c r="E92" s="437" t="s">
        <v>249</v>
      </c>
      <c r="F92" s="449"/>
      <c r="G92" s="255"/>
      <c r="H92" s="341">
        <v>2245</v>
      </c>
      <c r="I92" s="41"/>
    </row>
    <row r="93" spans="1:9" ht="17" customHeight="1">
      <c r="A93" s="45"/>
      <c r="B93" s="694" t="s">
        <v>75</v>
      </c>
      <c r="C93" s="680"/>
      <c r="D93" s="450" t="s">
        <v>324</v>
      </c>
      <c r="E93" s="450" t="s">
        <v>325</v>
      </c>
      <c r="F93" s="450" t="s">
        <v>326</v>
      </c>
      <c r="G93" s="298"/>
      <c r="H93" s="301" t="s">
        <v>91</v>
      </c>
      <c r="I93" s="41"/>
    </row>
    <row r="94" spans="1:9" ht="17" customHeight="1" thickBot="1">
      <c r="A94" s="175">
        <v>2300</v>
      </c>
      <c r="B94" s="690">
        <v>2305</v>
      </c>
      <c r="C94" s="680"/>
      <c r="D94" s="430"/>
      <c r="E94" s="430"/>
      <c r="F94" s="430">
        <v>2305</v>
      </c>
      <c r="G94" s="303"/>
      <c r="H94" s="243"/>
      <c r="I94" s="163">
        <v>2300</v>
      </c>
    </row>
    <row r="95" spans="1:9" s="20" customFormat="1" ht="17" customHeight="1">
      <c r="A95" s="179"/>
      <c r="B95" s="679">
        <v>800651265</v>
      </c>
      <c r="C95" s="678" t="s">
        <v>432</v>
      </c>
      <c r="D95" s="450"/>
      <c r="E95" s="429"/>
      <c r="F95" s="448">
        <v>800651265</v>
      </c>
      <c r="G95" s="306" t="s">
        <v>82</v>
      </c>
      <c r="H95" s="243" t="s">
        <v>250</v>
      </c>
      <c r="I95" s="165"/>
    </row>
    <row r="96" spans="1:9" s="20" customFormat="1" ht="17" customHeight="1">
      <c r="A96" s="179"/>
      <c r="B96" s="677" t="s">
        <v>251</v>
      </c>
      <c r="C96" s="691" t="s">
        <v>103</v>
      </c>
      <c r="D96" s="428" t="s">
        <v>251</v>
      </c>
      <c r="E96" s="427" t="s">
        <v>169</v>
      </c>
      <c r="F96" s="428" t="s">
        <v>251</v>
      </c>
      <c r="G96" s="257" t="s">
        <v>205</v>
      </c>
      <c r="H96" s="243" t="s">
        <v>81</v>
      </c>
      <c r="I96" s="167"/>
    </row>
    <row r="97" spans="1:9" s="20" customFormat="1" ht="17" customHeight="1" thickBot="1">
      <c r="A97" s="180">
        <v>2315</v>
      </c>
      <c r="B97" s="676" t="s">
        <v>433</v>
      </c>
      <c r="C97" s="684"/>
      <c r="D97" s="450" t="s">
        <v>327</v>
      </c>
      <c r="E97" s="439"/>
      <c r="F97" s="426" t="s">
        <v>328</v>
      </c>
      <c r="G97" s="311" t="s">
        <v>64</v>
      </c>
      <c r="H97" s="243"/>
      <c r="I97" s="181">
        <v>2315</v>
      </c>
    </row>
    <row r="98" spans="1:9" ht="17" customHeight="1" thickBot="1">
      <c r="A98" s="30">
        <v>30</v>
      </c>
      <c r="B98" s="312"/>
      <c r="C98" s="313"/>
      <c r="D98" s="313"/>
      <c r="E98" s="314" t="s">
        <v>170</v>
      </c>
      <c r="F98" s="313"/>
      <c r="G98" s="723" t="s">
        <v>169</v>
      </c>
      <c r="H98" s="724"/>
      <c r="I98" s="183">
        <v>30</v>
      </c>
    </row>
    <row r="99" spans="1:9" ht="17" customHeight="1">
      <c r="A99" s="36"/>
      <c r="B99" s="266"/>
      <c r="C99" s="225"/>
      <c r="D99" s="225" t="s">
        <v>69</v>
      </c>
      <c r="E99" s="136" t="s">
        <v>17</v>
      </c>
      <c r="F99" s="225"/>
      <c r="G99" s="269" t="s">
        <v>252</v>
      </c>
      <c r="H99" s="269" t="s">
        <v>51</v>
      </c>
      <c r="I99" s="41"/>
    </row>
    <row r="100" spans="1:9" ht="17" customHeight="1">
      <c r="A100" s="45"/>
      <c r="B100" s="266"/>
      <c r="C100" s="234"/>
      <c r="D100" s="234"/>
      <c r="E100" s="166" t="str">
        <f>E73</f>
        <v>解風福岡 #12</v>
      </c>
      <c r="F100" s="234"/>
      <c r="G100" s="257" t="s">
        <v>219</v>
      </c>
      <c r="H100" s="257" t="s">
        <v>253</v>
      </c>
      <c r="I100" s="41"/>
    </row>
    <row r="101" spans="1:9" ht="17" customHeight="1" thickBot="1">
      <c r="A101" s="45"/>
      <c r="B101" s="266"/>
      <c r="C101" s="234"/>
      <c r="D101" s="234"/>
      <c r="E101" s="124"/>
      <c r="F101" s="224">
        <v>2350</v>
      </c>
      <c r="G101" s="283" t="s">
        <v>254</v>
      </c>
      <c r="H101" s="283" t="s">
        <v>52</v>
      </c>
      <c r="I101" s="41"/>
    </row>
    <row r="102" spans="1:9" s="20" customFormat="1" ht="17" customHeight="1" thickBot="1">
      <c r="A102" s="11" t="s">
        <v>9</v>
      </c>
      <c r="B102" s="315"/>
      <c r="C102" s="316"/>
      <c r="D102" s="316" t="s">
        <v>49</v>
      </c>
      <c r="E102" s="32"/>
      <c r="F102" s="316"/>
      <c r="G102" s="311"/>
      <c r="H102" s="311"/>
      <c r="I102" s="44" t="s">
        <v>9</v>
      </c>
    </row>
    <row r="103" spans="1:9" ht="17" customHeight="1">
      <c r="A103" s="21"/>
      <c r="B103" s="49" t="s">
        <v>17</v>
      </c>
      <c r="C103" s="182"/>
      <c r="D103" s="182"/>
      <c r="E103" s="182"/>
      <c r="F103" s="182"/>
      <c r="G103" s="164" t="s">
        <v>23</v>
      </c>
      <c r="H103" s="103" t="s">
        <v>20</v>
      </c>
      <c r="I103" s="29"/>
    </row>
    <row r="104" spans="1:9" ht="17" customHeight="1">
      <c r="A104" s="45"/>
      <c r="B104" s="84"/>
      <c r="C104" s="6"/>
      <c r="D104" s="6" t="str">
        <f>D63</f>
        <v>兄弟幫 Big Boys Club (2505 EPI)</v>
      </c>
      <c r="E104" s="6"/>
      <c r="F104" s="97"/>
      <c r="G104" s="132" t="str">
        <f>G73</f>
        <v>新聞透視 # 7</v>
      </c>
      <c r="H104" s="99" t="str">
        <f>H36</f>
        <v>新聞掏寶 # 237</v>
      </c>
      <c r="I104" s="41"/>
    </row>
    <row r="105" spans="1:9" ht="17" customHeight="1">
      <c r="A105" s="30">
        <v>30</v>
      </c>
      <c r="B105" s="71" t="str">
        <f>B64</f>
        <v># 1806</v>
      </c>
      <c r="C105" s="71" t="str">
        <f>C64</f>
        <v># 1807</v>
      </c>
      <c r="D105" s="71" t="str">
        <f>D64</f>
        <v># 1808</v>
      </c>
      <c r="E105" s="71" t="str">
        <f>E64</f>
        <v># 1809</v>
      </c>
      <c r="F105" s="71" t="str">
        <f>F64</f>
        <v># 1810</v>
      </c>
      <c r="G105" s="27"/>
      <c r="H105" s="184"/>
      <c r="I105" s="35">
        <v>30</v>
      </c>
    </row>
    <row r="106" spans="1:9" ht="17" customHeight="1">
      <c r="A106" s="45"/>
      <c r="B106" s="69" t="s">
        <v>17</v>
      </c>
      <c r="C106" s="38"/>
      <c r="D106" s="37"/>
      <c r="E106" s="91"/>
      <c r="F106" s="38"/>
      <c r="G106" s="164" t="s">
        <v>23</v>
      </c>
      <c r="H106" s="103" t="s">
        <v>20</v>
      </c>
      <c r="I106" s="186"/>
    </row>
    <row r="107" spans="1:9" s="20" customFormat="1" ht="17" customHeight="1" thickBot="1">
      <c r="A107" s="11" t="s">
        <v>10</v>
      </c>
      <c r="B107" s="736" t="s">
        <v>243</v>
      </c>
      <c r="C107" s="737"/>
      <c r="D107" s="211"/>
      <c r="E107" s="56" t="s">
        <v>244</v>
      </c>
      <c r="G107" s="189" t="s">
        <v>255</v>
      </c>
      <c r="H107" s="110" t="str">
        <f>H66</f>
        <v>財經透視 # 7</v>
      </c>
      <c r="I107" s="14" t="s">
        <v>10</v>
      </c>
    </row>
    <row r="108" spans="1:9" ht="17" customHeight="1">
      <c r="A108" s="87"/>
      <c r="B108" s="55" t="s">
        <v>246</v>
      </c>
      <c r="C108" s="56" t="str">
        <f>"# " &amp; VALUE(RIGHT(B108,7)+1)</f>
        <v># 1000007</v>
      </c>
      <c r="D108" s="81" t="s">
        <v>75</v>
      </c>
      <c r="E108" s="56" t="str">
        <f>"# " &amp; VALUE(RIGHT(D108,1)+1)</f>
        <v># 2</v>
      </c>
      <c r="F108" s="56" t="str">
        <f>"# " &amp; VALUE(RIGHT(E108,1)+1)</f>
        <v># 3</v>
      </c>
      <c r="G108" s="164" t="s">
        <v>23</v>
      </c>
      <c r="H108" s="103" t="s">
        <v>20</v>
      </c>
      <c r="I108" s="106"/>
    </row>
    <row r="109" spans="1:9" ht="17" customHeight="1">
      <c r="A109" s="80">
        <v>30</v>
      </c>
      <c r="B109" s="31"/>
      <c r="C109" s="71"/>
      <c r="D109" s="33"/>
      <c r="E109" s="71"/>
      <c r="F109" s="71"/>
      <c r="G109" s="189" t="s">
        <v>256</v>
      </c>
      <c r="H109" s="99" t="str">
        <f>H73</f>
        <v>星期日檔案 # 7</v>
      </c>
      <c r="I109" s="108">
        <v>30</v>
      </c>
    </row>
    <row r="110" spans="1:9" ht="17" customHeight="1">
      <c r="A110" s="83"/>
      <c r="B110" s="69" t="s">
        <v>17</v>
      </c>
      <c r="C110" s="38"/>
      <c r="D110" s="39"/>
      <c r="E110" s="39"/>
      <c r="F110" s="104"/>
      <c r="G110" s="164" t="s">
        <v>23</v>
      </c>
      <c r="H110" s="191" t="s">
        <v>23</v>
      </c>
      <c r="I110" s="63"/>
    </row>
    <row r="111" spans="1:9" s="20" customFormat="1" ht="17" customHeight="1" thickBot="1">
      <c r="A111" s="11" t="s">
        <v>11</v>
      </c>
      <c r="B111" s="55"/>
      <c r="C111" s="213"/>
      <c r="D111" s="56" t="str">
        <f>$D$81</f>
        <v>痞子無間道 YOUR FINESSE (25 EPI)</v>
      </c>
      <c r="E111" s="56"/>
      <c r="F111" s="58"/>
      <c r="G111" s="188" t="s">
        <v>257</v>
      </c>
      <c r="H111" s="109"/>
      <c r="I111" s="44" t="s">
        <v>11</v>
      </c>
    </row>
    <row r="112" spans="1:9" ht="17" customHeight="1">
      <c r="A112" s="87"/>
      <c r="B112" s="55" t="str">
        <f>B82</f>
        <v># 1</v>
      </c>
      <c r="C112" s="56" t="str">
        <f>"# " &amp; VALUE(RIGHT(B112,2)+1)</f>
        <v># 2</v>
      </c>
      <c r="D112" s="56" t="str">
        <f>"# " &amp; VALUE(RIGHT(C112,2)+1)</f>
        <v># 3</v>
      </c>
      <c r="E112" s="56" t="str">
        <f>"# " &amp; VALUE(RIGHT(D112,2)+1)</f>
        <v># 4</v>
      </c>
      <c r="F112" s="58" t="str">
        <f>"# " &amp; VALUE(RIGHT(E112,2)+1)</f>
        <v># 5</v>
      </c>
      <c r="G112" s="190"/>
      <c r="H112" s="109"/>
      <c r="I112" s="53"/>
    </row>
    <row r="113" spans="1:9" ht="17" customHeight="1">
      <c r="A113" s="76">
        <v>30</v>
      </c>
      <c r="B113" s="64"/>
      <c r="C113" s="71"/>
      <c r="D113" s="71"/>
      <c r="E113" s="71"/>
      <c r="F113" s="74"/>
      <c r="G113" s="192"/>
      <c r="H113" s="172" t="str">
        <f>H82</f>
        <v>中年好聲音3 #15</v>
      </c>
      <c r="I113" s="60">
        <v>30</v>
      </c>
    </row>
    <row r="114" spans="1:9" ht="17" customHeight="1">
      <c r="A114" s="83"/>
      <c r="B114" s="193" t="s">
        <v>17</v>
      </c>
      <c r="C114" s="38"/>
      <c r="D114" s="38" t="str">
        <f>$E$77</f>
        <v xml:space="preserve">愛．回家之開心速遞  Lo And Behold </v>
      </c>
      <c r="E114" s="38"/>
      <c r="F114" s="72"/>
      <c r="G114" s="194" t="s">
        <v>23</v>
      </c>
      <c r="H114" s="109"/>
      <c r="I114" s="63"/>
    </row>
    <row r="115" spans="1:9" s="20" customFormat="1" ht="17" customHeight="1" thickBot="1">
      <c r="A115" s="11" t="s">
        <v>12</v>
      </c>
      <c r="B115" s="31" t="str">
        <f>B78</f>
        <v># 2489</v>
      </c>
      <c r="C115" s="71" t="str">
        <f t="shared" ref="C115:F115" si="9">C78</f>
        <v># 2490</v>
      </c>
      <c r="D115" s="71" t="str">
        <f t="shared" si="9"/>
        <v># 2491</v>
      </c>
      <c r="E115" s="71" t="str">
        <f t="shared" si="9"/>
        <v># 2492</v>
      </c>
      <c r="F115" s="74" t="str">
        <f t="shared" si="9"/>
        <v># 2493</v>
      </c>
      <c r="G115" s="71" t="str">
        <f>G39</f>
        <v>思家大戰 # 62</v>
      </c>
      <c r="H115" s="195"/>
      <c r="I115" s="44" t="s">
        <v>12</v>
      </c>
    </row>
    <row r="116" spans="1:9" ht="17" customHeight="1">
      <c r="A116" s="87"/>
      <c r="B116" s="193" t="s">
        <v>17</v>
      </c>
      <c r="C116" s="91"/>
      <c r="D116" s="56" t="s">
        <v>258</v>
      </c>
      <c r="E116" s="38"/>
      <c r="F116" s="38"/>
      <c r="G116" s="56"/>
      <c r="H116" s="174"/>
      <c r="I116" s="53"/>
    </row>
    <row r="117" spans="1:9" ht="17" customHeight="1">
      <c r="A117" s="80">
        <v>30</v>
      </c>
      <c r="B117" s="31" t="str">
        <f>B76</f>
        <v># 41</v>
      </c>
      <c r="C117" s="71" t="str">
        <f t="shared" ref="C117:F117" si="10">C76</f>
        <v># 42</v>
      </c>
      <c r="D117" s="71" t="str">
        <f t="shared" si="10"/>
        <v># 43</v>
      </c>
      <c r="E117" s="71" t="str">
        <f t="shared" si="10"/>
        <v># 44</v>
      </c>
      <c r="F117" s="71" t="str">
        <f t="shared" si="10"/>
        <v># 45</v>
      </c>
      <c r="G117" s="71" t="str">
        <f>G76</f>
        <v># 46</v>
      </c>
      <c r="H117" s="197"/>
      <c r="I117" s="60">
        <v>30</v>
      </c>
    </row>
    <row r="118" spans="1:9" ht="17" customHeight="1">
      <c r="A118" s="76"/>
      <c r="B118" s="196" t="s">
        <v>17</v>
      </c>
      <c r="C118" s="91" t="s">
        <v>17</v>
      </c>
      <c r="D118" s="136" t="s">
        <v>17</v>
      </c>
      <c r="E118" s="37" t="s">
        <v>17</v>
      </c>
      <c r="F118" s="37" t="s">
        <v>17</v>
      </c>
      <c r="G118" s="164" t="s">
        <v>23</v>
      </c>
      <c r="H118" s="56" t="s">
        <v>258</v>
      </c>
      <c r="I118" s="78"/>
    </row>
    <row r="119" spans="1:9" s="20" customFormat="1" ht="17" customHeight="1" thickBot="1">
      <c r="A119" s="11" t="s">
        <v>15</v>
      </c>
      <c r="B119" s="86" t="str">
        <f>B73</f>
        <v>美食新聞報道 # 60</v>
      </c>
      <c r="C119" s="56" t="str">
        <f>$C$73</f>
        <v>解風福岡 #11</v>
      </c>
      <c r="D119" s="124" t="str">
        <f>D73</f>
        <v>美食新聞報道 # 61</v>
      </c>
      <c r="E119" s="32" t="str">
        <f>$E$73</f>
        <v>解風福岡 #12</v>
      </c>
      <c r="F119" s="33" t="str">
        <f>F73</f>
        <v>最強生命線 # 384</v>
      </c>
      <c r="G119" s="152" t="str">
        <f>G86</f>
        <v>意料之踪 # 5</v>
      </c>
      <c r="H119" s="71" t="str">
        <f>H76</f>
        <v># 47</v>
      </c>
      <c r="I119" s="44" t="s">
        <v>15</v>
      </c>
    </row>
    <row r="120" spans="1:9" ht="17" customHeight="1">
      <c r="A120" s="87"/>
      <c r="B120" s="69" t="s">
        <v>17</v>
      </c>
      <c r="C120" s="38"/>
      <c r="D120" s="39"/>
      <c r="E120" s="56"/>
      <c r="F120" s="39"/>
      <c r="G120" s="164" t="s">
        <v>23</v>
      </c>
      <c r="H120" s="191" t="s">
        <v>23</v>
      </c>
      <c r="I120" s="53"/>
    </row>
    <row r="121" spans="1:9" ht="17" customHeight="1">
      <c r="A121" s="80">
        <v>30</v>
      </c>
      <c r="B121" s="198"/>
      <c r="C121" s="56"/>
      <c r="D121" s="147" t="str">
        <f>D66</f>
        <v>玉樓春 Song of Youth (43 EPI)</v>
      </c>
      <c r="E121" s="121"/>
      <c r="F121" s="199"/>
      <c r="G121" s="330" t="str">
        <f>G90</f>
        <v>直播靈接觸 #8 (26 EPI)</v>
      </c>
      <c r="H121" s="177" t="str">
        <f>H90</f>
        <v>友乜唔講得 #4</v>
      </c>
      <c r="I121" s="60">
        <v>30</v>
      </c>
    </row>
    <row r="122" spans="1:9" ht="17" customHeight="1">
      <c r="A122" s="76"/>
      <c r="B122" s="55" t="str">
        <f>B67</f>
        <v># 6</v>
      </c>
      <c r="C122" s="56" t="str">
        <f>C67</f>
        <v># 7</v>
      </c>
      <c r="D122" s="56" t="str">
        <f>D67</f>
        <v># 8</v>
      </c>
      <c r="E122" s="56" t="str">
        <f>E67</f>
        <v># 9</v>
      </c>
      <c r="F122" s="56" t="str">
        <f>F67</f>
        <v># 10</v>
      </c>
      <c r="G122" s="178"/>
      <c r="H122" s="200" t="s">
        <v>162</v>
      </c>
      <c r="I122" s="63"/>
    </row>
    <row r="123" spans="1:9" s="20" customFormat="1" ht="17" customHeight="1" thickBot="1">
      <c r="A123" s="11" t="s">
        <v>13</v>
      </c>
      <c r="B123" s="64"/>
      <c r="C123" s="71"/>
      <c r="D123" s="71"/>
      <c r="E123" s="71"/>
      <c r="F123" s="71"/>
      <c r="G123" s="105"/>
      <c r="H123" s="212" t="s">
        <v>205</v>
      </c>
      <c r="I123" s="44" t="s">
        <v>13</v>
      </c>
    </row>
    <row r="124" spans="1:9" ht="17" customHeight="1">
      <c r="A124" s="45"/>
      <c r="B124" s="193" t="s">
        <v>17</v>
      </c>
      <c r="C124" s="91"/>
      <c r="D124" s="39" t="str">
        <f>D$43</f>
        <v>*流行都市  Big City Shop 2025</v>
      </c>
      <c r="E124" s="38"/>
      <c r="F124" s="72"/>
      <c r="G124" s="164" t="s">
        <v>23</v>
      </c>
      <c r="H124" s="201" t="s">
        <v>20</v>
      </c>
      <c r="I124" s="41"/>
    </row>
    <row r="125" spans="1:9" ht="17" customHeight="1">
      <c r="A125" s="80" t="s">
        <v>2</v>
      </c>
      <c r="B125" s="31" t="str">
        <f>B$44</f>
        <v># 1651</v>
      </c>
      <c r="C125" s="71" t="str">
        <f>C$44</f>
        <v># 1652</v>
      </c>
      <c r="D125" s="71" t="str">
        <f>D$44</f>
        <v># 1653</v>
      </c>
      <c r="E125" s="71" t="str">
        <f>E$44</f>
        <v># 1654</v>
      </c>
      <c r="F125" s="202" t="s">
        <v>259</v>
      </c>
      <c r="G125" s="124" t="str">
        <f>G73</f>
        <v>新聞透視 # 7</v>
      </c>
      <c r="H125" s="112" t="str">
        <f>H41</f>
        <v>過節 # 4</v>
      </c>
      <c r="I125" s="60" t="s">
        <v>2</v>
      </c>
    </row>
    <row r="126" spans="1:9" ht="17" customHeight="1">
      <c r="A126" s="76"/>
      <c r="B126" s="176" t="s">
        <v>17</v>
      </c>
      <c r="C126" s="56"/>
      <c r="D126" s="56" t="s">
        <v>94</v>
      </c>
      <c r="E126" s="56"/>
      <c r="F126" s="58"/>
      <c r="G126" s="164" t="s">
        <v>23</v>
      </c>
      <c r="H126" s="62"/>
      <c r="I126" s="78"/>
    </row>
    <row r="127" spans="1:9" ht="17" customHeight="1" thickBot="1">
      <c r="A127" s="203" t="s">
        <v>14</v>
      </c>
      <c r="B127" s="469" t="s">
        <v>329</v>
      </c>
      <c r="C127" s="470" t="s">
        <v>330</v>
      </c>
      <c r="D127" s="470" t="s">
        <v>288</v>
      </c>
      <c r="E127" s="470" t="s">
        <v>279</v>
      </c>
      <c r="F127" s="470" t="s">
        <v>280</v>
      </c>
      <c r="G127" s="204" t="str">
        <f>G43</f>
        <v>周六聊Teen谷 # 6</v>
      </c>
      <c r="H127" s="205"/>
      <c r="I127" s="206" t="s">
        <v>14</v>
      </c>
    </row>
    <row r="128" spans="1:9" ht="17" customHeight="1" thickTop="1">
      <c r="A128" s="207"/>
      <c r="B128" s="208" t="s">
        <v>260</v>
      </c>
      <c r="C128" s="6"/>
      <c r="D128" s="6"/>
      <c r="E128" s="6"/>
      <c r="F128" s="6"/>
      <c r="G128" s="6"/>
      <c r="H128" s="716">
        <f ca="1">TODAY()</f>
        <v>45709</v>
      </c>
      <c r="I128" s="717"/>
    </row>
    <row r="129" ht="17" customHeight="1"/>
    <row r="130" ht="17" customHeight="1"/>
    <row r="131" ht="17" customHeight="1"/>
  </sheetData>
  <mergeCells count="15">
    <mergeCell ref="G27:H27"/>
    <mergeCell ref="C1:G1"/>
    <mergeCell ref="H2:I2"/>
    <mergeCell ref="G11:H11"/>
    <mergeCell ref="B12:F12"/>
    <mergeCell ref="G26:H26"/>
    <mergeCell ref="G98:H98"/>
    <mergeCell ref="B107:C107"/>
    <mergeCell ref="H128:I128"/>
    <mergeCell ref="E59:F59"/>
    <mergeCell ref="E60:F60"/>
    <mergeCell ref="B70:F70"/>
    <mergeCell ref="G70:H70"/>
    <mergeCell ref="B87:C87"/>
    <mergeCell ref="G68:H6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F5083-B17F-4BBA-9ED8-B0CE33ED5DF4}">
  <dimension ref="A1:I126"/>
  <sheetViews>
    <sheetView zoomScale="70" zoomScaleNormal="70" workbookViewId="0">
      <pane ySplit="4" topLeftCell="A62" activePane="bottomLeft" state="frozen"/>
      <selection pane="bottomLeft" activeCell="E74" sqref="E74"/>
    </sheetView>
  </sheetViews>
  <sheetFormatPr defaultColWidth="9.453125" defaultRowHeight="15.5"/>
  <cols>
    <col min="1" max="1" width="7.6328125" style="672" customWidth="1"/>
    <col min="2" max="8" width="32.6328125" style="474" customWidth="1"/>
    <col min="9" max="9" width="7.6328125" style="673" customWidth="1"/>
    <col min="10" max="16384" width="9.453125" style="474"/>
  </cols>
  <sheetData>
    <row r="1" spans="1:9" ht="36" customHeight="1">
      <c r="A1" s="472"/>
      <c r="B1" s="473"/>
      <c r="C1" s="726" t="s">
        <v>334</v>
      </c>
      <c r="D1" s="726"/>
      <c r="E1" s="726"/>
      <c r="F1" s="726"/>
      <c r="G1" s="726"/>
      <c r="H1" s="473"/>
      <c r="I1" s="473"/>
    </row>
    <row r="2" spans="1:9" ht="17" customHeight="1" thickBot="1">
      <c r="A2" s="475" t="s">
        <v>335</v>
      </c>
      <c r="B2" s="476"/>
      <c r="C2" s="476"/>
      <c r="D2" s="471" t="s">
        <v>18</v>
      </c>
      <c r="E2" s="471"/>
      <c r="F2" s="477"/>
      <c r="G2" s="477"/>
      <c r="H2" s="727" t="s">
        <v>336</v>
      </c>
      <c r="I2" s="727"/>
    </row>
    <row r="3" spans="1:9" ht="17" customHeight="1" thickTop="1">
      <c r="A3" s="478" t="s">
        <v>19</v>
      </c>
      <c r="B3" s="479" t="s">
        <v>33</v>
      </c>
      <c r="C3" s="479" t="s">
        <v>34</v>
      </c>
      <c r="D3" s="479" t="s">
        <v>35</v>
      </c>
      <c r="E3" s="479" t="s">
        <v>180</v>
      </c>
      <c r="F3" s="479" t="s">
        <v>37</v>
      </c>
      <c r="G3" s="479" t="s">
        <v>38</v>
      </c>
      <c r="H3" s="479" t="s">
        <v>39</v>
      </c>
      <c r="I3" s="480" t="s">
        <v>19</v>
      </c>
    </row>
    <row r="4" spans="1:9" ht="17" customHeight="1" thickBot="1">
      <c r="A4" s="481"/>
      <c r="B4" s="482">
        <v>45705</v>
      </c>
      <c r="C4" s="482">
        <f t="shared" ref="C4:H4" si="0">SUM(B4+1)</f>
        <v>45706</v>
      </c>
      <c r="D4" s="483">
        <f t="shared" si="0"/>
        <v>45707</v>
      </c>
      <c r="E4" s="483">
        <f t="shared" si="0"/>
        <v>45708</v>
      </c>
      <c r="F4" s="483">
        <f t="shared" si="0"/>
        <v>45709</v>
      </c>
      <c r="G4" s="483">
        <f t="shared" si="0"/>
        <v>45710</v>
      </c>
      <c r="H4" s="483">
        <f t="shared" si="0"/>
        <v>45711</v>
      </c>
      <c r="I4" s="484"/>
    </row>
    <row r="5" spans="1:9" s="490" customFormat="1" ht="17" customHeight="1" thickBot="1">
      <c r="A5" s="485" t="s">
        <v>14</v>
      </c>
      <c r="B5" s="486"/>
      <c r="C5" s="487"/>
      <c r="D5" s="487"/>
      <c r="E5" s="487"/>
      <c r="F5" s="487"/>
      <c r="G5" s="487"/>
      <c r="H5" s="488"/>
      <c r="I5" s="489" t="s">
        <v>14</v>
      </c>
    </row>
    <row r="6" spans="1:9" ht="17" customHeight="1">
      <c r="A6" s="491"/>
      <c r="B6" s="492" t="s">
        <v>17</v>
      </c>
      <c r="C6" s="493" t="s">
        <v>17</v>
      </c>
      <c r="D6" s="494" t="str">
        <f t="shared" ref="D6:G7" si="1">C52</f>
        <v>好睡好起 Sleep Right, Sleep Tight (10 EPI)</v>
      </c>
      <c r="E6" s="495" t="str">
        <f t="shared" si="1"/>
        <v>湊仔攻略 Daddy, Where's Mom (10 EPI)</v>
      </c>
      <c r="F6" s="496" t="str">
        <f t="shared" si="1"/>
        <v>出走地圖 Off the Grid (Sr.2) (20 EPI)</v>
      </c>
      <c r="G6" s="497" t="str">
        <f t="shared" si="1"/>
        <v>日本學呢啲All-You-Can-Learn In Japan (10 EPI)</v>
      </c>
      <c r="H6" s="498" t="s">
        <v>17</v>
      </c>
      <c r="I6" s="499"/>
    </row>
    <row r="7" spans="1:9" ht="17" customHeight="1">
      <c r="A7" s="500">
        <v>30</v>
      </c>
      <c r="B7" s="501" t="str">
        <f>LEFT($H$61,5) &amp; " # " &amp; VALUE(RIGHT($H$61,2)-1)</f>
        <v>財經透視  # 7</v>
      </c>
      <c r="C7" s="502" t="str">
        <f>B25</f>
        <v>新聞掏寶  # 237</v>
      </c>
      <c r="D7" s="503" t="str">
        <f t="shared" si="1"/>
        <v># 3</v>
      </c>
      <c r="E7" s="502" t="str">
        <f t="shared" si="1"/>
        <v># 3</v>
      </c>
      <c r="F7" s="503" t="str">
        <f t="shared" si="1"/>
        <v># 3</v>
      </c>
      <c r="G7" s="502" t="str">
        <f t="shared" si="1"/>
        <v># 7</v>
      </c>
      <c r="H7" s="504" t="str">
        <f>D68</f>
        <v>美食新聞報道 # 63</v>
      </c>
      <c r="I7" s="505">
        <v>30</v>
      </c>
    </row>
    <row r="8" spans="1:9" ht="17" customHeight="1">
      <c r="A8" s="506"/>
      <c r="B8" s="507" t="s">
        <v>17</v>
      </c>
      <c r="C8" s="508"/>
      <c r="D8" s="508"/>
      <c r="E8" s="509" t="str">
        <f>$E$70</f>
        <v>東張西望  Scoop 2025</v>
      </c>
      <c r="F8" s="508"/>
      <c r="G8" s="508" t="s">
        <v>48</v>
      </c>
      <c r="H8" s="510"/>
      <c r="I8" s="511"/>
    </row>
    <row r="9" spans="1:9" s="490" customFormat="1" ht="17" customHeight="1" thickBot="1">
      <c r="A9" s="481" t="s">
        <v>0</v>
      </c>
      <c r="B9" s="512" t="s">
        <v>337</v>
      </c>
      <c r="C9" s="513" t="str">
        <f t="shared" ref="C9:H9" si="2">"# " &amp; VALUE(RIGHT(B9,2)+1)</f>
        <v># 48</v>
      </c>
      <c r="D9" s="513" t="str">
        <f t="shared" si="2"/>
        <v># 49</v>
      </c>
      <c r="E9" s="513" t="str">
        <f t="shared" si="2"/>
        <v># 50</v>
      </c>
      <c r="F9" s="513" t="str">
        <f t="shared" si="2"/>
        <v># 51</v>
      </c>
      <c r="G9" s="513" t="str">
        <f t="shared" si="2"/>
        <v># 52</v>
      </c>
      <c r="H9" s="513" t="str">
        <f t="shared" si="2"/>
        <v># 53</v>
      </c>
      <c r="I9" s="514" t="s">
        <v>0</v>
      </c>
    </row>
    <row r="10" spans="1:9" ht="17" customHeight="1">
      <c r="A10" s="515"/>
      <c r="B10" s="219"/>
      <c r="C10" s="220"/>
      <c r="D10" s="220"/>
      <c r="E10" s="220"/>
      <c r="F10" s="221"/>
      <c r="G10" s="219"/>
      <c r="H10" s="222"/>
      <c r="I10" s="499"/>
    </row>
    <row r="11" spans="1:9" ht="17" customHeight="1">
      <c r="A11" s="500">
        <v>30</v>
      </c>
      <c r="B11" s="296"/>
      <c r="C11" s="296"/>
      <c r="D11" s="296"/>
      <c r="E11" s="296"/>
      <c r="F11" s="296"/>
      <c r="G11" s="728" t="s">
        <v>41</v>
      </c>
      <c r="H11" s="729"/>
      <c r="I11" s="505">
        <v>30</v>
      </c>
    </row>
    <row r="12" spans="1:9" ht="17" customHeight="1">
      <c r="A12" s="516"/>
      <c r="B12" s="728" t="s">
        <v>182</v>
      </c>
      <c r="C12" s="719"/>
      <c r="D12" s="719"/>
      <c r="E12" s="719"/>
      <c r="F12" s="720"/>
      <c r="G12" s="223"/>
      <c r="H12" s="227"/>
      <c r="I12" s="511"/>
    </row>
    <row r="13" spans="1:9" s="490" customFormat="1" ht="17" customHeight="1" thickBot="1">
      <c r="A13" s="517" t="s">
        <v>1</v>
      </c>
      <c r="B13" s="228"/>
      <c r="C13" s="229"/>
      <c r="D13" s="229"/>
      <c r="E13" s="229"/>
      <c r="F13" s="230"/>
      <c r="G13" s="231"/>
      <c r="H13" s="232"/>
      <c r="I13" s="514" t="s">
        <v>1</v>
      </c>
    </row>
    <row r="14" spans="1:9" ht="17" customHeight="1">
      <c r="A14" s="518"/>
      <c r="B14" s="519">
        <v>800532383</v>
      </c>
      <c r="C14" s="520"/>
      <c r="D14" s="520"/>
      <c r="E14" s="520"/>
      <c r="F14" s="520"/>
      <c r="G14" s="520"/>
      <c r="H14" s="521"/>
      <c r="I14" s="522"/>
    </row>
    <row r="15" spans="1:9" ht="17" customHeight="1">
      <c r="A15" s="523" t="s">
        <v>2</v>
      </c>
      <c r="B15" s="524"/>
      <c r="C15" s="525"/>
      <c r="D15" s="525"/>
      <c r="E15" s="526" t="s">
        <v>183</v>
      </c>
      <c r="F15" s="525"/>
      <c r="G15" s="525"/>
      <c r="H15" s="527"/>
      <c r="I15" s="528" t="s">
        <v>2</v>
      </c>
    </row>
    <row r="16" spans="1:9" ht="17" customHeight="1">
      <c r="A16" s="529"/>
      <c r="B16" s="524" t="s">
        <v>338</v>
      </c>
      <c r="C16" s="525" t="str">
        <f t="shared" ref="C16:H16" si="3">"# " &amp; VALUE(RIGHT(B16,2)+1)</f>
        <v># 10</v>
      </c>
      <c r="D16" s="525" t="str">
        <f t="shared" si="3"/>
        <v># 11</v>
      </c>
      <c r="E16" s="525" t="str">
        <f t="shared" si="3"/>
        <v># 12</v>
      </c>
      <c r="F16" s="525" t="str">
        <f t="shared" si="3"/>
        <v># 13</v>
      </c>
      <c r="G16" s="525" t="str">
        <f t="shared" si="3"/>
        <v># 14</v>
      </c>
      <c r="H16" s="527" t="str">
        <f t="shared" si="3"/>
        <v># 15</v>
      </c>
      <c r="I16" s="530"/>
    </row>
    <row r="17" spans="1:9" s="490" customFormat="1" ht="17" customHeight="1" thickBot="1">
      <c r="A17" s="517" t="s">
        <v>3</v>
      </c>
      <c r="B17" s="531" t="s">
        <v>24</v>
      </c>
      <c r="C17" s="532"/>
      <c r="D17" s="532"/>
      <c r="E17" s="532"/>
      <c r="F17" s="532"/>
      <c r="G17" s="532"/>
      <c r="H17" s="533"/>
      <c r="I17" s="514" t="s">
        <v>16</v>
      </c>
    </row>
    <row r="18" spans="1:9" s="490" customFormat="1" ht="17" customHeight="1">
      <c r="A18" s="517"/>
      <c r="B18" s="507" t="s">
        <v>17</v>
      </c>
      <c r="C18" s="508"/>
      <c r="D18" s="508"/>
      <c r="E18" s="508" t="s">
        <v>42</v>
      </c>
      <c r="F18" s="537"/>
      <c r="G18" s="453" t="s">
        <v>143</v>
      </c>
      <c r="H18" s="454" t="s">
        <v>144</v>
      </c>
      <c r="I18" s="535"/>
    </row>
    <row r="19" spans="1:9" ht="17" customHeight="1">
      <c r="A19" s="538" t="s">
        <v>2</v>
      </c>
      <c r="B19" s="501" t="s">
        <v>339</v>
      </c>
      <c r="C19" s="536" t="str">
        <f t="shared" ref="C19:F19" si="4">B73</f>
        <v># 2494</v>
      </c>
      <c r="D19" s="536" t="str">
        <f t="shared" si="4"/>
        <v># 2495</v>
      </c>
      <c r="E19" s="536" t="str">
        <f t="shared" si="4"/>
        <v># 2496</v>
      </c>
      <c r="F19" s="539" t="str">
        <f t="shared" si="4"/>
        <v># 2497</v>
      </c>
      <c r="G19" s="540" t="s">
        <v>211</v>
      </c>
      <c r="H19" s="562" t="s">
        <v>211</v>
      </c>
      <c r="I19" s="528" t="s">
        <v>2</v>
      </c>
    </row>
    <row r="20" spans="1:9" ht="17" customHeight="1">
      <c r="A20" s="541"/>
      <c r="B20" s="240" t="s">
        <v>90</v>
      </c>
      <c r="C20" s="241"/>
      <c r="D20" s="241"/>
      <c r="E20" s="241" t="s">
        <v>68</v>
      </c>
      <c r="F20" s="241"/>
      <c r="G20" s="234"/>
      <c r="H20" s="242"/>
      <c r="I20" s="542"/>
    </row>
    <row r="21" spans="1:9" s="490" customFormat="1" ht="17" customHeight="1" thickBot="1">
      <c r="A21" s="485" t="s">
        <v>4</v>
      </c>
      <c r="B21" s="238" t="s">
        <v>340</v>
      </c>
      <c r="C21" s="241" t="str">
        <f t="shared" ref="C21:H21" si="5">"# " &amp; VALUE(RIGHT(B21,4)+1)</f>
        <v># 1250</v>
      </c>
      <c r="D21" s="239" t="str">
        <f t="shared" si="5"/>
        <v># 1251</v>
      </c>
      <c r="E21" s="239" t="str">
        <f t="shared" si="5"/>
        <v># 1252</v>
      </c>
      <c r="F21" s="241" t="str">
        <f t="shared" si="5"/>
        <v># 1253</v>
      </c>
      <c r="G21" s="241" t="str">
        <f t="shared" si="5"/>
        <v># 1254</v>
      </c>
      <c r="H21" s="243" t="str">
        <f t="shared" si="5"/>
        <v># 1255</v>
      </c>
      <c r="I21" s="514" t="s">
        <v>4</v>
      </c>
    </row>
    <row r="22" spans="1:9" ht="17" customHeight="1">
      <c r="A22" s="544"/>
      <c r="B22" s="507" t="s">
        <v>17</v>
      </c>
      <c r="C22" s="508"/>
      <c r="D22" s="578" t="s">
        <v>341</v>
      </c>
      <c r="E22" s="508"/>
      <c r="F22" s="537"/>
      <c r="G22" s="507">
        <v>800311512</v>
      </c>
      <c r="H22" s="546"/>
      <c r="I22" s="499"/>
    </row>
    <row r="23" spans="1:9" ht="17" customHeight="1">
      <c r="A23" s="547" t="s">
        <v>2</v>
      </c>
      <c r="B23" s="503" t="s">
        <v>97</v>
      </c>
      <c r="C23" s="536" t="str">
        <f>B88</f>
        <v># 6</v>
      </c>
      <c r="D23" s="536" t="str">
        <f>"# " &amp; VALUE(RIGHT(C23,2)+1)</f>
        <v># 7</v>
      </c>
      <c r="E23" s="536" t="str">
        <f>"# " &amp; VALUE(RIGHT(D23,2)+1)</f>
        <v># 8</v>
      </c>
      <c r="F23" s="539" t="str">
        <f>"# " &amp; VALUE(RIGHT(E23,2)+1)</f>
        <v># 9</v>
      </c>
      <c r="G23" s="548"/>
      <c r="H23" s="549"/>
      <c r="I23" s="528" t="s">
        <v>2</v>
      </c>
    </row>
    <row r="24" spans="1:9" ht="17" customHeight="1">
      <c r="A24" s="550"/>
      <c r="B24" s="551" t="s">
        <v>17</v>
      </c>
      <c r="C24" s="552" t="s">
        <v>17</v>
      </c>
      <c r="D24" s="553" t="s">
        <v>17</v>
      </c>
      <c r="E24" s="553" t="s">
        <v>17</v>
      </c>
      <c r="F24" s="553" t="s">
        <v>17</v>
      </c>
      <c r="G24" s="744" t="s">
        <v>58</v>
      </c>
      <c r="H24" s="745"/>
      <c r="I24" s="542"/>
    </row>
    <row r="25" spans="1:9" ht="17" customHeight="1">
      <c r="A25" s="550"/>
      <c r="B25" s="527" t="str">
        <f>LEFT($H$34,5) &amp; " # " &amp; VALUE(RIGHT($H$34,3)-1)</f>
        <v>新聞掏寶  # 237</v>
      </c>
      <c r="C25" s="527" t="str">
        <f>B68</f>
        <v>美食新聞報道 # 62</v>
      </c>
      <c r="D25" s="548" t="str">
        <f>C68</f>
        <v>解風福岡 #13</v>
      </c>
      <c r="E25" s="548" t="str">
        <f>D68</f>
        <v>美食新聞報道 # 63</v>
      </c>
      <c r="F25" s="548" t="str">
        <f>E68</f>
        <v>解風福岡 #14</v>
      </c>
      <c r="G25" s="742" t="s">
        <v>59</v>
      </c>
      <c r="H25" s="743"/>
      <c r="I25" s="542"/>
    </row>
    <row r="26" spans="1:9" s="490" customFormat="1" ht="17" customHeight="1" thickBot="1">
      <c r="A26" s="555" t="s">
        <v>5</v>
      </c>
      <c r="B26" s="539"/>
      <c r="C26" s="527"/>
      <c r="D26" s="503"/>
      <c r="E26" s="503"/>
      <c r="F26" s="503"/>
      <c r="G26" s="548" t="s">
        <v>342</v>
      </c>
      <c r="H26" s="543" t="s">
        <v>343</v>
      </c>
      <c r="I26" s="535" t="s">
        <v>5</v>
      </c>
    </row>
    <row r="27" spans="1:9" ht="17" customHeight="1">
      <c r="A27" s="550"/>
      <c r="B27" s="534" t="s">
        <v>17</v>
      </c>
      <c r="C27" s="509"/>
      <c r="D27" s="509"/>
      <c r="E27" s="509"/>
      <c r="F27" s="545"/>
      <c r="G27" s="554"/>
      <c r="H27" s="556"/>
      <c r="I27" s="522"/>
    </row>
    <row r="28" spans="1:9" ht="17" customHeight="1">
      <c r="A28" s="557" t="s">
        <v>2</v>
      </c>
      <c r="B28" s="524"/>
      <c r="C28" s="525"/>
      <c r="D28" s="525" t="str">
        <f>D76</f>
        <v>痞子無間道 YOUR FINESSE (25 EPI)</v>
      </c>
      <c r="E28" s="525"/>
      <c r="F28" s="527"/>
      <c r="G28" s="558"/>
      <c r="H28" s="543"/>
      <c r="I28" s="528" t="s">
        <v>2</v>
      </c>
    </row>
    <row r="29" spans="1:9" ht="17" customHeight="1">
      <c r="A29" s="550"/>
      <c r="B29" s="524" t="s">
        <v>97</v>
      </c>
      <c r="C29" s="525" t="str">
        <f>B77</f>
        <v># 6</v>
      </c>
      <c r="D29" s="525" t="str">
        <f>"# " &amp; VALUE(RIGHT(D77,2)-1)</f>
        <v># 7</v>
      </c>
      <c r="E29" s="525" t="str">
        <f>"# " &amp; VALUE(RIGHT(E77,2)-1)</f>
        <v># 8</v>
      </c>
      <c r="F29" s="527" t="str">
        <f>E77</f>
        <v># 9</v>
      </c>
      <c r="G29" s="548"/>
      <c r="H29" s="543"/>
      <c r="I29" s="542"/>
    </row>
    <row r="30" spans="1:9" s="490" customFormat="1" ht="17" customHeight="1" thickBot="1">
      <c r="A30" s="555" t="s">
        <v>6</v>
      </c>
      <c r="B30" s="531"/>
      <c r="C30" s="536"/>
      <c r="D30" s="536"/>
      <c r="E30" s="536"/>
      <c r="F30" s="539"/>
      <c r="G30" s="559" t="s">
        <v>24</v>
      </c>
      <c r="H30" s="560"/>
      <c r="I30" s="514" t="s">
        <v>6</v>
      </c>
    </row>
    <row r="31" spans="1:9" ht="17" customHeight="1">
      <c r="A31" s="561"/>
      <c r="B31" s="534" t="s">
        <v>17</v>
      </c>
      <c r="C31" s="508"/>
      <c r="D31" s="508"/>
      <c r="E31" s="509" t="str">
        <f>$E$70</f>
        <v>東張西望  Scoop 2025</v>
      </c>
      <c r="F31" s="508"/>
      <c r="G31" s="508"/>
      <c r="H31" s="510"/>
      <c r="I31" s="542"/>
    </row>
    <row r="32" spans="1:9" ht="17" customHeight="1">
      <c r="A32" s="557" t="s">
        <v>2</v>
      </c>
      <c r="B32" s="501" t="s">
        <v>337</v>
      </c>
      <c r="C32" s="536" t="str">
        <f t="shared" ref="C32:D32" si="6">"# " &amp; VALUE(RIGHT(B32,2)+1)</f>
        <v># 48</v>
      </c>
      <c r="D32" s="536" t="str">
        <f t="shared" si="6"/>
        <v># 49</v>
      </c>
      <c r="E32" s="536" t="str">
        <f t="shared" ref="E32:H32" si="7">E9</f>
        <v># 50</v>
      </c>
      <c r="F32" s="536" t="str">
        <f t="shared" si="7"/>
        <v># 51</v>
      </c>
      <c r="G32" s="536" t="str">
        <f t="shared" si="7"/>
        <v># 52</v>
      </c>
      <c r="H32" s="562" t="str">
        <f t="shared" si="7"/>
        <v># 53</v>
      </c>
      <c r="I32" s="528" t="s">
        <v>2</v>
      </c>
    </row>
    <row r="33" spans="1:9" ht="17" customHeight="1">
      <c r="A33" s="550"/>
      <c r="B33" s="534" t="s">
        <v>17</v>
      </c>
      <c r="C33" s="509"/>
      <c r="D33" s="525" t="s">
        <v>344</v>
      </c>
      <c r="E33" s="525"/>
      <c r="F33" s="525"/>
      <c r="G33" s="614" t="s">
        <v>20</v>
      </c>
      <c r="H33" s="418" t="s">
        <v>25</v>
      </c>
      <c r="I33" s="564"/>
    </row>
    <row r="34" spans="1:9" ht="17" customHeight="1">
      <c r="A34" s="550"/>
      <c r="B34" s="524" t="s">
        <v>345</v>
      </c>
      <c r="C34" s="525" t="str">
        <f>B59</f>
        <v># 1811</v>
      </c>
      <c r="D34" s="525" t="str">
        <f>C59</f>
        <v># 1812</v>
      </c>
      <c r="E34" s="525" t="str">
        <f>D59</f>
        <v># 1813</v>
      </c>
      <c r="F34" s="525" t="str">
        <f>E59</f>
        <v># 1814</v>
      </c>
      <c r="G34" s="572" t="s">
        <v>253</v>
      </c>
      <c r="H34" s="258" t="s">
        <v>346</v>
      </c>
      <c r="I34" s="564"/>
    </row>
    <row r="35" spans="1:9" s="490" customFormat="1" ht="17" customHeight="1" thickBot="1">
      <c r="A35" s="555" t="s">
        <v>7</v>
      </c>
      <c r="B35" s="524"/>
      <c r="C35" s="525"/>
      <c r="D35" s="536"/>
      <c r="E35" s="536"/>
      <c r="F35" s="641">
        <v>1255</v>
      </c>
      <c r="G35" s="502"/>
      <c r="H35" s="417" t="s">
        <v>26</v>
      </c>
      <c r="I35" s="484" t="s">
        <v>7</v>
      </c>
    </row>
    <row r="36" spans="1:9" ht="17" customHeight="1">
      <c r="A36" s="571"/>
      <c r="B36" s="563" t="s">
        <v>17</v>
      </c>
      <c r="C36" s="509"/>
      <c r="D36" s="509"/>
      <c r="E36" s="509" t="s">
        <v>68</v>
      </c>
      <c r="F36" s="509"/>
      <c r="G36" s="456" t="s">
        <v>32</v>
      </c>
      <c r="H36" s="570" t="s">
        <v>78</v>
      </c>
      <c r="I36" s="573"/>
    </row>
    <row r="37" spans="1:9" ht="17" customHeight="1">
      <c r="A37" s="541"/>
      <c r="B37" s="525" t="str">
        <f>B21</f>
        <v># 1249</v>
      </c>
      <c r="C37" s="525" t="str">
        <f t="shared" ref="C37:F37" si="8">"# " &amp; VALUE(RIGHT(B37,4)+1)</f>
        <v># 1250</v>
      </c>
      <c r="D37" s="525" t="str">
        <f t="shared" si="8"/>
        <v># 1251</v>
      </c>
      <c r="E37" s="525" t="str">
        <f t="shared" si="8"/>
        <v># 1252</v>
      </c>
      <c r="F37" s="525" t="str">
        <f t="shared" si="8"/>
        <v># 1253</v>
      </c>
      <c r="G37" s="572" t="s">
        <v>347</v>
      </c>
      <c r="I37" s="564"/>
    </row>
    <row r="38" spans="1:9" ht="17" customHeight="1">
      <c r="A38" s="523" t="s">
        <v>2</v>
      </c>
      <c r="B38" s="536"/>
      <c r="C38" s="536"/>
      <c r="D38" s="536"/>
      <c r="E38" s="536"/>
      <c r="F38" s="644">
        <v>1320</v>
      </c>
      <c r="G38" s="502" t="s">
        <v>31</v>
      </c>
      <c r="H38" s="574" t="s">
        <v>348</v>
      </c>
      <c r="I38" s="575" t="s">
        <v>2</v>
      </c>
    </row>
    <row r="39" spans="1:9" ht="17" customHeight="1">
      <c r="A39" s="576"/>
      <c r="B39" s="240" t="s">
        <v>89</v>
      </c>
      <c r="C39" s="275"/>
      <c r="D39" s="296"/>
      <c r="E39" s="234"/>
      <c r="F39" s="234"/>
      <c r="G39" s="249" t="s">
        <v>87</v>
      </c>
      <c r="H39" s="577" t="s">
        <v>77</v>
      </c>
      <c r="I39" s="564"/>
    </row>
    <row r="40" spans="1:9" ht="17" customHeight="1" thickBot="1">
      <c r="A40" s="541"/>
      <c r="B40" s="266"/>
      <c r="C40" s="241"/>
      <c r="D40" s="265" t="s">
        <v>196</v>
      </c>
      <c r="E40" s="241"/>
      <c r="F40" s="241"/>
      <c r="G40" s="257" t="s">
        <v>349</v>
      </c>
      <c r="H40" s="577"/>
      <c r="I40" s="564"/>
    </row>
    <row r="41" spans="1:9" s="490" customFormat="1" ht="17" customHeight="1" thickBot="1">
      <c r="A41" s="579" t="s">
        <v>8</v>
      </c>
      <c r="B41" s="266" t="s">
        <v>350</v>
      </c>
      <c r="C41" s="241" t="str">
        <f>"# " &amp; VALUE(RIGHT(B41,4)+1)</f>
        <v># 1657</v>
      </c>
      <c r="D41" s="241" t="str">
        <f>"# " &amp; VALUE(RIGHT(C41,4)+1)</f>
        <v># 1658</v>
      </c>
      <c r="E41" s="241" t="str">
        <f>"# " &amp; VALUE(RIGHT(D41,4)+1)</f>
        <v># 1659</v>
      </c>
      <c r="F41" s="241" t="str">
        <f>"# " &amp; VALUE(RIGHT(E41,4)+1)</f>
        <v># 1660</v>
      </c>
      <c r="G41" s="311" t="s">
        <v>21</v>
      </c>
      <c r="H41" s="580"/>
      <c r="I41" s="484" t="s">
        <v>8</v>
      </c>
    </row>
    <row r="42" spans="1:9" ht="17" customHeight="1">
      <c r="A42" s="561"/>
      <c r="B42" s="266"/>
      <c r="C42" s="241"/>
      <c r="D42" s="241"/>
      <c r="E42" s="241"/>
      <c r="F42" s="332">
        <v>1405</v>
      </c>
      <c r="G42" s="614" t="s">
        <v>20</v>
      </c>
      <c r="H42" s="581"/>
      <c r="I42" s="582"/>
    </row>
    <row r="43" spans="1:9" ht="17" customHeight="1">
      <c r="A43" s="550"/>
      <c r="B43" s="507" t="s">
        <v>17</v>
      </c>
      <c r="C43" s="508"/>
      <c r="D43" s="508"/>
      <c r="E43" s="508" t="s">
        <v>42</v>
      </c>
      <c r="F43" s="508"/>
      <c r="G43" s="548" t="str">
        <f>B68</f>
        <v>美食新聞報道 # 62</v>
      </c>
      <c r="H43" s="525" t="str">
        <f>D68</f>
        <v>美食新聞報道 # 63</v>
      </c>
      <c r="I43" s="583"/>
    </row>
    <row r="44" spans="1:9" ht="17" customHeight="1">
      <c r="A44" s="584" t="s">
        <v>2</v>
      </c>
      <c r="B44" s="503" t="str">
        <f>B19</f>
        <v># 2493</v>
      </c>
      <c r="C44" s="525" t="str">
        <f>C19</f>
        <v># 2494</v>
      </c>
      <c r="D44" s="525" t="str">
        <f>C73</f>
        <v># 2495</v>
      </c>
      <c r="E44" s="536" t="str">
        <f>D73</f>
        <v># 2496</v>
      </c>
      <c r="F44" s="536" t="str">
        <f>E73</f>
        <v># 2497</v>
      </c>
      <c r="G44" s="503"/>
      <c r="H44" s="536"/>
      <c r="I44" s="585" t="s">
        <v>2</v>
      </c>
    </row>
    <row r="45" spans="1:9" ht="17" customHeight="1">
      <c r="A45" s="586"/>
      <c r="B45" s="534" t="s">
        <v>17</v>
      </c>
      <c r="C45" s="509"/>
      <c r="D45" s="563"/>
      <c r="E45" s="563"/>
      <c r="F45" s="563"/>
      <c r="G45" s="614" t="s">
        <v>20</v>
      </c>
      <c r="H45" s="552" t="s">
        <v>17</v>
      </c>
      <c r="I45" s="587"/>
    </row>
    <row r="46" spans="1:9" s="490" customFormat="1" ht="17" customHeight="1" thickBot="1">
      <c r="A46" s="590">
        <v>1500</v>
      </c>
      <c r="B46" s="524"/>
      <c r="C46" s="525"/>
      <c r="D46" s="525" t="str">
        <f>D82</f>
        <v>他們的奇妙時光 Their Wonderful Time (20 EPI)</v>
      </c>
      <c r="E46" s="525"/>
      <c r="F46" s="527"/>
      <c r="G46" s="591"/>
      <c r="H46" s="422" t="str">
        <f>G95</f>
        <v>醫度講 #15</v>
      </c>
      <c r="I46" s="592">
        <v>1500</v>
      </c>
    </row>
    <row r="47" spans="1:9" ht="17" customHeight="1">
      <c r="A47" s="593"/>
      <c r="B47" s="524" t="s">
        <v>211</v>
      </c>
      <c r="C47" s="525" t="str">
        <f>B83</f>
        <v># 4</v>
      </c>
      <c r="D47" s="525" t="str">
        <f>C83</f>
        <v># 5</v>
      </c>
      <c r="E47" s="525" t="str">
        <f>D83</f>
        <v># 6</v>
      </c>
      <c r="F47" s="525" t="str">
        <f>E83</f>
        <v># 7</v>
      </c>
      <c r="G47" s="594"/>
      <c r="H47" s="342" t="s">
        <v>54</v>
      </c>
      <c r="I47" s="595"/>
    </row>
    <row r="48" spans="1:9" ht="17" customHeight="1">
      <c r="A48" s="596">
        <v>30</v>
      </c>
      <c r="B48" s="531"/>
      <c r="C48" s="536"/>
      <c r="D48" s="641"/>
      <c r="E48" s="536"/>
      <c r="F48" s="569"/>
      <c r="G48" s="597" t="s">
        <v>202</v>
      </c>
      <c r="H48" s="343" t="s">
        <v>351</v>
      </c>
      <c r="I48" s="585" t="s">
        <v>2</v>
      </c>
    </row>
    <row r="49" spans="1:9" ht="17" customHeight="1">
      <c r="A49" s="586"/>
      <c r="B49" s="507" t="s">
        <v>17</v>
      </c>
      <c r="C49" s="476"/>
      <c r="D49" s="578" t="s">
        <v>341</v>
      </c>
      <c r="E49" s="508"/>
      <c r="F49" s="537"/>
      <c r="G49" s="594"/>
      <c r="H49" s="340" t="s">
        <v>55</v>
      </c>
      <c r="I49" s="583"/>
    </row>
    <row r="50" spans="1:9" s="490" customFormat="1" ht="17" customHeight="1" thickBot="1">
      <c r="A50" s="590">
        <v>1600</v>
      </c>
      <c r="B50" s="503" t="str">
        <f>B23</f>
        <v># 5</v>
      </c>
      <c r="C50" s="536" t="str">
        <f>B88</f>
        <v># 6</v>
      </c>
      <c r="D50" s="536" t="str">
        <f>"# " &amp; VALUE(RIGHT(C50,2)+1)</f>
        <v># 7</v>
      </c>
      <c r="E50" s="536" t="str">
        <f>"# " &amp; VALUE(RIGHT(D50,2)+1)</f>
        <v># 8</v>
      </c>
      <c r="F50" s="539" t="str">
        <f>"# " &amp; VALUE(RIGHT(E50,2)+1)</f>
        <v># 9</v>
      </c>
      <c r="G50" s="594"/>
      <c r="H50" s="419"/>
      <c r="I50" s="592">
        <v>1600</v>
      </c>
    </row>
    <row r="51" spans="1:9" ht="17" customHeight="1">
      <c r="A51" s="491"/>
      <c r="B51" s="600" t="s">
        <v>101</v>
      </c>
      <c r="C51" s="553" t="s">
        <v>105</v>
      </c>
      <c r="D51" s="601" t="s">
        <v>107</v>
      </c>
      <c r="E51" s="563" t="s">
        <v>109</v>
      </c>
      <c r="F51" s="601" t="s">
        <v>60</v>
      </c>
      <c r="G51" s="594"/>
      <c r="H51" s="602" t="s">
        <v>23</v>
      </c>
      <c r="I51" s="603"/>
    </row>
    <row r="52" spans="1:9" ht="17" customHeight="1">
      <c r="A52" s="515"/>
      <c r="B52" s="604" t="s">
        <v>206</v>
      </c>
      <c r="C52" s="605" t="s">
        <v>207</v>
      </c>
      <c r="D52" s="606" t="s">
        <v>208</v>
      </c>
      <c r="E52" s="589" t="s">
        <v>209</v>
      </c>
      <c r="F52" s="607" t="s">
        <v>210</v>
      </c>
      <c r="G52" s="599"/>
      <c r="H52" s="421" t="str">
        <f>G81</f>
        <v>意料之踪 # 6</v>
      </c>
      <c r="I52" s="556"/>
    </row>
    <row r="53" spans="1:9" ht="16.75" customHeight="1">
      <c r="A53" s="500">
        <v>30</v>
      </c>
      <c r="B53" s="501" t="s">
        <v>352</v>
      </c>
      <c r="C53" s="503" t="s">
        <v>211</v>
      </c>
      <c r="D53" s="503" t="s">
        <v>211</v>
      </c>
      <c r="E53" s="503" t="s">
        <v>211</v>
      </c>
      <c r="F53" s="502" t="s">
        <v>353</v>
      </c>
      <c r="G53" s="608">
        <v>1625</v>
      </c>
      <c r="H53" s="598"/>
      <c r="I53" s="609">
        <v>30</v>
      </c>
    </row>
    <row r="54" spans="1:9" ht="17" customHeight="1">
      <c r="A54" s="515"/>
      <c r="B54" s="610" t="s">
        <v>20</v>
      </c>
      <c r="C54" s="611" t="s">
        <v>213</v>
      </c>
      <c r="D54" s="612" t="s">
        <v>214</v>
      </c>
      <c r="E54" s="730" t="s">
        <v>113</v>
      </c>
      <c r="F54" s="731"/>
      <c r="G54" s="614" t="s">
        <v>20</v>
      </c>
      <c r="H54" s="602" t="s">
        <v>23</v>
      </c>
      <c r="I54" s="587"/>
    </row>
    <row r="55" spans="1:9" ht="17" customHeight="1">
      <c r="A55" s="515"/>
      <c r="B55" s="630" t="s">
        <v>242</v>
      </c>
      <c r="C55" s="591" t="s">
        <v>110</v>
      </c>
      <c r="D55" s="525" t="s">
        <v>112</v>
      </c>
      <c r="E55" s="714" t="s">
        <v>216</v>
      </c>
      <c r="F55" s="715"/>
      <c r="G55" s="591" t="s">
        <v>250</v>
      </c>
      <c r="H55" s="567" t="str">
        <f>G68</f>
        <v>新聞透視 # 8</v>
      </c>
      <c r="I55" s="587"/>
    </row>
    <row r="56" spans="1:9" s="490" customFormat="1" ht="17" customHeight="1" thickBot="1">
      <c r="A56" s="616">
        <v>1700</v>
      </c>
      <c r="B56" s="617"/>
      <c r="C56" s="503" t="s">
        <v>211</v>
      </c>
      <c r="D56" s="503" t="s">
        <v>211</v>
      </c>
      <c r="E56" s="706" t="s">
        <v>436</v>
      </c>
      <c r="F56" s="708" t="s">
        <v>437</v>
      </c>
      <c r="G56" s="618">
        <v>1650</v>
      </c>
      <c r="H56" s="420"/>
      <c r="I56" s="592">
        <v>1700</v>
      </c>
    </row>
    <row r="57" spans="1:9" ht="17" customHeight="1">
      <c r="A57" s="544"/>
      <c r="B57" s="508" t="s">
        <v>117</v>
      </c>
      <c r="C57" s="620"/>
      <c r="D57" s="563"/>
      <c r="E57" s="563"/>
      <c r="F57" s="551"/>
      <c r="G57" s="614" t="s">
        <v>20</v>
      </c>
      <c r="H57" s="602" t="s">
        <v>23</v>
      </c>
      <c r="I57" s="603"/>
    </row>
    <row r="58" spans="1:9" ht="17" customHeight="1">
      <c r="A58" s="586"/>
      <c r="B58" s="552"/>
      <c r="C58" s="525"/>
      <c r="D58" s="565" t="s">
        <v>116</v>
      </c>
      <c r="E58" s="476"/>
      <c r="F58" s="566"/>
      <c r="G58" s="621" t="s">
        <v>248</v>
      </c>
      <c r="H58" s="567" t="str">
        <f>H34</f>
        <v>新聞掏寶 # 238</v>
      </c>
      <c r="I58" s="587"/>
    </row>
    <row r="59" spans="1:9" ht="17" customHeight="1">
      <c r="A59" s="596">
        <v>30</v>
      </c>
      <c r="B59" s="536" t="s">
        <v>354</v>
      </c>
      <c r="C59" s="536" t="str">
        <f>"# " &amp; VALUE(RIGHT(B59,4)+1)</f>
        <v># 1812</v>
      </c>
      <c r="D59" s="536" t="str">
        <f>"# " &amp; VALUE(RIGHT(C59,4)+1)</f>
        <v># 1813</v>
      </c>
      <c r="E59" s="536" t="str">
        <f>"# " &amp; VALUE(RIGHT(D59,4)+1)</f>
        <v># 1814</v>
      </c>
      <c r="F59" s="536" t="str">
        <f>"# " &amp; VALUE(RIGHT(E59,4)+1)</f>
        <v># 1815</v>
      </c>
      <c r="G59" s="540"/>
      <c r="H59" s="622"/>
      <c r="I59" s="609">
        <v>30</v>
      </c>
    </row>
    <row r="60" spans="1:9" ht="17" customHeight="1">
      <c r="A60" s="623"/>
      <c r="B60" s="552" t="s">
        <v>119</v>
      </c>
      <c r="C60" s="552"/>
      <c r="D60" s="552"/>
      <c r="E60" s="552"/>
      <c r="F60" s="613"/>
      <c r="G60" s="614" t="s">
        <v>20</v>
      </c>
      <c r="H60" s="268" t="s">
        <v>86</v>
      </c>
      <c r="I60" s="587"/>
    </row>
    <row r="61" spans="1:9" ht="17" customHeight="1">
      <c r="A61" s="586"/>
      <c r="B61" s="552"/>
      <c r="C61" s="552"/>
      <c r="D61" s="612" t="s">
        <v>221</v>
      </c>
      <c r="E61" s="612"/>
      <c r="F61" s="624"/>
      <c r="G61" s="591" t="str">
        <f>G37</f>
        <v>思家大戰 # 63</v>
      </c>
      <c r="H61" s="265" t="s">
        <v>355</v>
      </c>
      <c r="I61" s="587"/>
    </row>
    <row r="62" spans="1:9" s="490" customFormat="1" ht="17" customHeight="1" thickBot="1">
      <c r="A62" s="590">
        <v>1800</v>
      </c>
      <c r="B62" s="525" t="s">
        <v>356</v>
      </c>
      <c r="C62" s="525" t="str">
        <f>"# " &amp; VALUE(RIGHT(B62,2)+1)</f>
        <v># 12</v>
      </c>
      <c r="D62" s="525" t="str">
        <f>"# " &amp; VALUE(RIGHT(C62,2)+1)</f>
        <v># 13</v>
      </c>
      <c r="E62" s="525" t="str">
        <f>"# " &amp; VALUE(RIGHT(D62,2)+1)</f>
        <v># 14</v>
      </c>
      <c r="F62" s="527" t="str">
        <f>"# " &amp; VALUE(RIGHT(E62,2)+1)</f>
        <v># 15</v>
      </c>
      <c r="G62" s="502"/>
      <c r="H62" s="323" t="s">
        <v>62</v>
      </c>
      <c r="I62" s="592">
        <v>1800</v>
      </c>
    </row>
    <row r="63" spans="1:9" ht="17" customHeight="1">
      <c r="A63" s="586"/>
      <c r="B63" s="525"/>
      <c r="C63" s="525"/>
      <c r="D63" s="525"/>
      <c r="E63" s="525"/>
      <c r="F63" s="527"/>
      <c r="G63" s="746" t="s">
        <v>331</v>
      </c>
      <c r="H63" s="747"/>
      <c r="I63" s="511"/>
    </row>
    <row r="64" spans="1:9" ht="17" customHeight="1" thickBot="1">
      <c r="A64" s="596">
        <v>30</v>
      </c>
      <c r="B64" s="625"/>
      <c r="C64" s="513"/>
      <c r="D64" s="513"/>
      <c r="E64" s="513"/>
      <c r="F64" s="626"/>
      <c r="G64" s="701" t="s">
        <v>436</v>
      </c>
      <c r="H64" s="709" t="s">
        <v>437</v>
      </c>
      <c r="I64" s="505">
        <v>30</v>
      </c>
    </row>
    <row r="65" spans="1:9" ht="17" customHeight="1">
      <c r="A65" s="586"/>
      <c r="B65" s="718" t="s">
        <v>223</v>
      </c>
      <c r="C65" s="719"/>
      <c r="D65" s="719"/>
      <c r="E65" s="719"/>
      <c r="F65" s="720"/>
      <c r="G65" s="721" t="s">
        <v>224</v>
      </c>
      <c r="H65" s="722"/>
      <c r="I65" s="511"/>
    </row>
    <row r="66" spans="1:9" s="490" customFormat="1" ht="12.65" customHeight="1" thickBot="1">
      <c r="A66" s="590">
        <v>1900</v>
      </c>
      <c r="B66" s="244"/>
      <c r="C66" s="244"/>
      <c r="D66" s="244"/>
      <c r="E66" s="244"/>
      <c r="F66" s="230">
        <v>1905</v>
      </c>
      <c r="G66" s="245"/>
      <c r="H66" s="246"/>
      <c r="I66" s="627">
        <v>1900</v>
      </c>
    </row>
    <row r="67" spans="1:9" s="490" customFormat="1" ht="17" customHeight="1">
      <c r="A67" s="616"/>
      <c r="B67" s="249" t="s">
        <v>123</v>
      </c>
      <c r="C67" s="248" t="s">
        <v>71</v>
      </c>
      <c r="D67" s="249" t="s">
        <v>123</v>
      </c>
      <c r="E67" s="248" t="s">
        <v>71</v>
      </c>
      <c r="F67" s="250" t="s">
        <v>126</v>
      </c>
      <c r="G67" s="251" t="s">
        <v>84</v>
      </c>
      <c r="H67" s="252" t="s">
        <v>85</v>
      </c>
      <c r="I67" s="629"/>
    </row>
    <row r="68" spans="1:9" s="490" customFormat="1" ht="17" customHeight="1">
      <c r="A68" s="616"/>
      <c r="B68" s="255" t="s">
        <v>357</v>
      </c>
      <c r="C68" s="254" t="s">
        <v>358</v>
      </c>
      <c r="D68" s="255" t="s">
        <v>359</v>
      </c>
      <c r="E68" s="254" t="s">
        <v>360</v>
      </c>
      <c r="F68" s="256" t="s">
        <v>361</v>
      </c>
      <c r="G68" s="257" t="s">
        <v>362</v>
      </c>
      <c r="H68" s="258" t="s">
        <v>363</v>
      </c>
      <c r="I68" s="631"/>
    </row>
    <row r="69" spans="1:9" s="490" customFormat="1" ht="17" customHeight="1">
      <c r="A69" s="515">
        <v>30</v>
      </c>
      <c r="B69" s="261" t="s">
        <v>135</v>
      </c>
      <c r="C69" s="260" t="s">
        <v>70</v>
      </c>
      <c r="D69" s="261" t="s">
        <v>135</v>
      </c>
      <c r="E69" s="260" t="s">
        <v>70</v>
      </c>
      <c r="F69" s="262" t="s">
        <v>231</v>
      </c>
      <c r="G69" s="263" t="s">
        <v>63</v>
      </c>
      <c r="H69" s="264" t="s">
        <v>232</v>
      </c>
      <c r="I69" s="511">
        <v>30</v>
      </c>
    </row>
    <row r="70" spans="1:9" ht="17" customHeight="1">
      <c r="A70" s="632"/>
      <c r="B70" s="233" t="s">
        <v>88</v>
      </c>
      <c r="C70" s="234"/>
      <c r="D70" s="234"/>
      <c r="E70" s="265" t="s">
        <v>233</v>
      </c>
      <c r="F70" s="234"/>
      <c r="G70" s="234"/>
      <c r="H70" s="234"/>
      <c r="I70" s="633"/>
    </row>
    <row r="71" spans="1:9" s="490" customFormat="1" ht="17" customHeight="1" thickBot="1">
      <c r="A71" s="616">
        <v>2000</v>
      </c>
      <c r="B71" s="266" t="s">
        <v>364</v>
      </c>
      <c r="C71" s="239" t="str">
        <f t="shared" ref="C71:H71" si="9">"# " &amp; VALUE(RIGHT(B71,2)+1)</f>
        <v># 49</v>
      </c>
      <c r="D71" s="239" t="str">
        <f t="shared" si="9"/>
        <v># 50</v>
      </c>
      <c r="E71" s="239" t="str">
        <f t="shared" si="9"/>
        <v># 51</v>
      </c>
      <c r="F71" s="239" t="str">
        <f t="shared" si="9"/>
        <v># 52</v>
      </c>
      <c r="G71" s="239" t="str">
        <f t="shared" si="9"/>
        <v># 53</v>
      </c>
      <c r="H71" s="239" t="str">
        <f t="shared" si="9"/>
        <v># 54</v>
      </c>
      <c r="I71" s="627">
        <v>2000</v>
      </c>
    </row>
    <row r="72" spans="1:9" s="490" customFormat="1" ht="17" customHeight="1">
      <c r="A72" s="634"/>
      <c r="B72" s="233" t="s">
        <v>29</v>
      </c>
      <c r="C72" s="267" t="s">
        <v>22</v>
      </c>
      <c r="D72" s="268"/>
      <c r="E72" s="268" t="s">
        <v>235</v>
      </c>
      <c r="F72" s="236"/>
      <c r="G72" s="269" t="s">
        <v>73</v>
      </c>
      <c r="H72" s="270" t="s">
        <v>79</v>
      </c>
      <c r="I72" s="629"/>
    </row>
    <row r="73" spans="1:9" ht="17" customHeight="1">
      <c r="A73" s="515">
        <v>30</v>
      </c>
      <c r="B73" s="266" t="s">
        <v>365</v>
      </c>
      <c r="C73" s="241" t="str">
        <f>"# " &amp; VALUE(RIGHT(B73,4)+1)</f>
        <v># 2495</v>
      </c>
      <c r="D73" s="241" t="str">
        <f>"# " &amp; VALUE(RIGHT(C73,4)+1)</f>
        <v># 2496</v>
      </c>
      <c r="E73" s="241" t="str">
        <f>"# " &amp; VALUE(RIGHT(D73,4)+1)</f>
        <v># 2497</v>
      </c>
      <c r="F73" s="241" t="str">
        <f>"# " &amp; VALUE(RIGHT(E73,4)+1)</f>
        <v># 2498</v>
      </c>
      <c r="G73" s="271"/>
      <c r="H73" s="272"/>
      <c r="I73" s="505">
        <v>30</v>
      </c>
    </row>
    <row r="74" spans="1:9" ht="17" customHeight="1">
      <c r="A74" s="506"/>
      <c r="B74" s="233" t="s">
        <v>237</v>
      </c>
      <c r="C74" s="268"/>
      <c r="D74" s="236" t="s">
        <v>22</v>
      </c>
      <c r="E74" s="235"/>
      <c r="F74" s="235"/>
      <c r="G74" s="273"/>
      <c r="H74" s="274"/>
      <c r="I74" s="635"/>
    </row>
    <row r="75" spans="1:9" ht="17" customHeight="1" thickBot="1">
      <c r="A75" s="515"/>
      <c r="B75" s="240"/>
      <c r="C75" s="275"/>
      <c r="D75" s="241"/>
      <c r="E75" s="241"/>
      <c r="F75" s="241"/>
      <c r="G75" s="276" t="s">
        <v>366</v>
      </c>
      <c r="H75" s="277"/>
      <c r="I75" s="511"/>
    </row>
    <row r="76" spans="1:9" s="490" customFormat="1" ht="17" customHeight="1" thickBot="1">
      <c r="A76" s="637">
        <v>2100</v>
      </c>
      <c r="B76" s="266"/>
      <c r="C76" s="349"/>
      <c r="D76" s="265" t="s">
        <v>239</v>
      </c>
      <c r="E76" s="241"/>
      <c r="F76" s="241"/>
      <c r="G76" s="278" t="s">
        <v>74</v>
      </c>
      <c r="H76" s="279"/>
      <c r="I76" s="627">
        <v>2100</v>
      </c>
    </row>
    <row r="77" spans="1:9" s="490" customFormat="1" ht="17" customHeight="1">
      <c r="A77" s="634"/>
      <c r="B77" s="266" t="s">
        <v>212</v>
      </c>
      <c r="C77" s="241" t="str">
        <f>"# " &amp; VALUE(RIGHT(B77,2)+1)</f>
        <v># 7</v>
      </c>
      <c r="D77" s="241" t="str">
        <f>"# " &amp; VALUE(RIGHT(C77,2)+1)</f>
        <v># 8</v>
      </c>
      <c r="E77" s="241" t="str">
        <f>"# " &amp; VALUE(RIGHT(D77,2)+1)</f>
        <v># 9</v>
      </c>
      <c r="F77" s="241" t="str">
        <f>"# " &amp; VALUE(RIGHT(E77,2)+1)</f>
        <v># 10</v>
      </c>
      <c r="G77" s="280"/>
      <c r="H77" s="277" t="s">
        <v>367</v>
      </c>
      <c r="I77" s="629"/>
    </row>
    <row r="78" spans="1:9" s="490" customFormat="1" ht="17" customHeight="1">
      <c r="A78" s="616"/>
      <c r="B78" s="266"/>
      <c r="C78" s="241"/>
      <c r="D78" s="241"/>
      <c r="E78" s="241"/>
      <c r="F78" s="241"/>
      <c r="G78" s="273"/>
      <c r="H78" s="279" t="s">
        <v>80</v>
      </c>
      <c r="I78" s="631"/>
    </row>
    <row r="79" spans="1:9" ht="17" customHeight="1">
      <c r="A79" s="500">
        <v>30</v>
      </c>
      <c r="B79" s="238"/>
      <c r="C79" s="239"/>
      <c r="D79" s="241"/>
      <c r="E79" s="239"/>
      <c r="F79" s="333"/>
      <c r="G79" s="281"/>
      <c r="H79" s="282"/>
      <c r="I79" s="505">
        <v>30</v>
      </c>
    </row>
    <row r="80" spans="1:9" ht="17" customHeight="1">
      <c r="A80" s="515"/>
      <c r="B80" s="268" t="s">
        <v>240</v>
      </c>
      <c r="C80" s="268"/>
      <c r="D80" s="268"/>
      <c r="E80" s="235"/>
      <c r="F80" s="235"/>
      <c r="G80" s="291" t="s">
        <v>241</v>
      </c>
      <c r="H80" s="282"/>
      <c r="I80" s="511"/>
    </row>
    <row r="81" spans="1:9" ht="17" customHeight="1">
      <c r="A81" s="515"/>
      <c r="B81" s="240"/>
      <c r="C81" s="275"/>
      <c r="D81" s="241"/>
      <c r="E81" s="241"/>
      <c r="F81" s="241"/>
      <c r="G81" s="255" t="s">
        <v>368</v>
      </c>
      <c r="H81" s="286"/>
      <c r="I81" s="511"/>
    </row>
    <row r="82" spans="1:9" s="490" customFormat="1" ht="17" customHeight="1" thickBot="1">
      <c r="A82" s="639">
        <v>2200</v>
      </c>
      <c r="B82" s="287"/>
      <c r="C82" s="234"/>
      <c r="D82" s="241" t="s">
        <v>244</v>
      </c>
      <c r="E82" s="288"/>
      <c r="F82" s="241"/>
      <c r="G82" s="298" t="s">
        <v>245</v>
      </c>
      <c r="H82" s="290"/>
      <c r="I82" s="627">
        <v>2200</v>
      </c>
    </row>
    <row r="83" spans="1:9" s="490" customFormat="1" ht="17" customHeight="1">
      <c r="A83" s="616"/>
      <c r="B83" s="266" t="s">
        <v>352</v>
      </c>
      <c r="C83" s="241" t="str">
        <f>"# " &amp; VALUE(RIGHT(B83,2)+1)</f>
        <v># 5</v>
      </c>
      <c r="D83" s="241" t="str">
        <f>"# " &amp; VALUE(RIGHT(C83,2)+1)</f>
        <v># 6</v>
      </c>
      <c r="E83" s="241" t="str">
        <f>"# " &amp; VALUE(RIGHT(D83,2)+1)</f>
        <v># 7</v>
      </c>
      <c r="F83" s="241" t="str">
        <f>"# " &amp; VALUE(RIGHT(E83,2)+1)</f>
        <v># 8</v>
      </c>
      <c r="G83" s="269">
        <v>800641584</v>
      </c>
      <c r="H83" s="292" t="s">
        <v>369</v>
      </c>
      <c r="I83" s="629"/>
    </row>
    <row r="84" spans="1:9" s="490" customFormat="1" ht="17" customHeight="1">
      <c r="A84" s="616"/>
      <c r="B84" s="266"/>
      <c r="C84" s="241"/>
      <c r="D84" s="241"/>
      <c r="E84" s="241"/>
      <c r="F84" s="241"/>
      <c r="G84" s="255"/>
      <c r="H84" s="294"/>
      <c r="I84" s="631"/>
    </row>
    <row r="85" spans="1:9" ht="17" customHeight="1">
      <c r="A85" s="500">
        <v>30</v>
      </c>
      <c r="B85" s="238"/>
      <c r="C85" s="239"/>
      <c r="D85" s="239"/>
      <c r="E85" s="239"/>
      <c r="F85" s="336">
        <v>2230</v>
      </c>
      <c r="G85" s="337" t="s">
        <v>370</v>
      </c>
      <c r="H85" s="338" t="s">
        <v>371</v>
      </c>
      <c r="I85" s="505">
        <v>30</v>
      </c>
    </row>
    <row r="86" spans="1:9" ht="17" customHeight="1">
      <c r="A86" s="506"/>
      <c r="B86" s="240">
        <v>800652261</v>
      </c>
      <c r="C86" s="296"/>
      <c r="D86" s="297"/>
      <c r="E86" s="234"/>
      <c r="F86" s="234"/>
      <c r="G86" s="339" t="s">
        <v>56</v>
      </c>
      <c r="H86" s="340" t="s">
        <v>92</v>
      </c>
      <c r="I86" s="511"/>
    </row>
    <row r="87" spans="1:9" ht="17" customHeight="1">
      <c r="A87" s="515"/>
      <c r="B87" s="299"/>
      <c r="C87" s="296"/>
      <c r="D87" s="265" t="s">
        <v>341</v>
      </c>
      <c r="E87" s="234"/>
      <c r="F87" s="300"/>
      <c r="G87" s="255"/>
      <c r="H87" s="341">
        <v>2245</v>
      </c>
      <c r="I87" s="511"/>
    </row>
    <row r="88" spans="1:9" ht="17" customHeight="1">
      <c r="A88" s="515"/>
      <c r="B88" s="266" t="s">
        <v>212</v>
      </c>
      <c r="C88" s="241" t="str">
        <f>"# " &amp; VALUE(RIGHT(B88,2)+1)</f>
        <v># 7</v>
      </c>
      <c r="D88" s="241" t="str">
        <f>"# " &amp; VALUE(RIGHT(C88,2)+1)</f>
        <v># 8</v>
      </c>
      <c r="E88" s="241" t="str">
        <f>"# " &amp; VALUE(RIGHT(D88,2)+1)</f>
        <v># 9</v>
      </c>
      <c r="F88" s="241" t="str">
        <f>"# " &amp; VALUE(RIGHT(E88,2)+1)</f>
        <v># 10</v>
      </c>
      <c r="G88" s="298"/>
      <c r="H88" s="301" t="s">
        <v>91</v>
      </c>
      <c r="I88" s="511"/>
    </row>
    <row r="89" spans="1:9" ht="17" customHeight="1" thickBot="1">
      <c r="A89" s="639">
        <v>2300</v>
      </c>
      <c r="B89" s="238"/>
      <c r="C89" s="239"/>
      <c r="D89" s="302"/>
      <c r="E89" s="302"/>
      <c r="F89" s="302">
        <v>2305</v>
      </c>
      <c r="G89" s="303"/>
      <c r="H89" s="243"/>
      <c r="I89" s="627">
        <v>2300</v>
      </c>
    </row>
    <row r="90" spans="1:9" s="490" customFormat="1" ht="17" customHeight="1">
      <c r="A90" s="646"/>
      <c r="B90" s="240" t="s">
        <v>83</v>
      </c>
      <c r="C90" s="349"/>
      <c r="D90" s="241"/>
      <c r="E90" s="304"/>
      <c r="F90" s="305">
        <v>800651265</v>
      </c>
      <c r="G90" s="306" t="s">
        <v>82</v>
      </c>
      <c r="H90" s="243" t="s">
        <v>372</v>
      </c>
      <c r="I90" s="629"/>
    </row>
    <row r="91" spans="1:9" s="490" customFormat="1" ht="17" customHeight="1">
      <c r="A91" s="646"/>
      <c r="B91" s="266"/>
      <c r="C91" s="307" t="s">
        <v>251</v>
      </c>
      <c r="D91" s="288"/>
      <c r="E91" s="308" t="s">
        <v>169</v>
      </c>
      <c r="F91" s="307" t="s">
        <v>251</v>
      </c>
      <c r="G91" s="257" t="s">
        <v>373</v>
      </c>
      <c r="H91" s="243" t="s">
        <v>81</v>
      </c>
      <c r="I91" s="631"/>
    </row>
    <row r="92" spans="1:9" s="490" customFormat="1" ht="17" customHeight="1" thickBot="1">
      <c r="A92" s="647">
        <v>2315</v>
      </c>
      <c r="B92" s="266" t="s">
        <v>374</v>
      </c>
      <c r="C92" s="241" t="str">
        <f>"# " &amp; VALUE(RIGHT(B92,4)+1)</f>
        <v># 3719</v>
      </c>
      <c r="D92" s="241" t="str">
        <f>"# " &amp; VALUE(RIGHT(C92,4)+1)</f>
        <v># 3720</v>
      </c>
      <c r="E92" s="309"/>
      <c r="F92" s="310" t="s">
        <v>375</v>
      </c>
      <c r="G92" s="311" t="s">
        <v>64</v>
      </c>
      <c r="H92" s="243"/>
      <c r="I92" s="648">
        <v>2315</v>
      </c>
    </row>
    <row r="93" spans="1:9" ht="17" customHeight="1" thickBot="1">
      <c r="A93" s="500">
        <v>30</v>
      </c>
      <c r="B93" s="312"/>
      <c r="C93" s="313"/>
      <c r="D93" s="313"/>
      <c r="E93" s="314" t="s">
        <v>170</v>
      </c>
      <c r="F93" s="313"/>
      <c r="G93" s="723" t="s">
        <v>169</v>
      </c>
      <c r="H93" s="724"/>
      <c r="I93" s="650">
        <v>30</v>
      </c>
    </row>
    <row r="94" spans="1:9" ht="17" customHeight="1">
      <c r="A94" s="506"/>
      <c r="B94" s="266"/>
      <c r="C94" s="225"/>
      <c r="D94" s="225" t="s">
        <v>69</v>
      </c>
      <c r="E94" s="601" t="s">
        <v>17</v>
      </c>
      <c r="F94" s="225"/>
      <c r="G94" s="601" t="s">
        <v>252</v>
      </c>
      <c r="H94" s="601" t="s">
        <v>51</v>
      </c>
      <c r="I94" s="511"/>
    </row>
    <row r="95" spans="1:9" ht="17" customHeight="1">
      <c r="A95" s="515"/>
      <c r="B95" s="266"/>
      <c r="C95" s="234"/>
      <c r="D95" s="234"/>
      <c r="E95" s="630" t="str">
        <f>E68</f>
        <v>解風福岡 #14</v>
      </c>
      <c r="F95" s="234"/>
      <c r="G95" s="572" t="s">
        <v>376</v>
      </c>
      <c r="H95" s="572" t="s">
        <v>377</v>
      </c>
      <c r="I95" s="511"/>
    </row>
    <row r="96" spans="1:9" ht="17" customHeight="1" thickBot="1">
      <c r="A96" s="515"/>
      <c r="B96" s="266"/>
      <c r="C96" s="234"/>
      <c r="D96" s="234"/>
      <c r="E96" s="591"/>
      <c r="F96" s="349">
        <v>2350</v>
      </c>
      <c r="G96" s="591" t="s">
        <v>254</v>
      </c>
      <c r="H96" s="591" t="s">
        <v>52</v>
      </c>
      <c r="I96" s="511"/>
    </row>
    <row r="97" spans="1:9" s="490" customFormat="1" ht="17" customHeight="1" thickBot="1">
      <c r="A97" s="481" t="s">
        <v>9</v>
      </c>
      <c r="B97" s="350"/>
      <c r="C97" s="316"/>
      <c r="D97" s="316" t="s">
        <v>49</v>
      </c>
      <c r="E97" s="502"/>
      <c r="F97" s="316"/>
      <c r="G97" s="502"/>
      <c r="H97" s="502"/>
      <c r="I97" s="514" t="s">
        <v>9</v>
      </c>
    </row>
    <row r="98" spans="1:9" ht="17" customHeight="1">
      <c r="A98" s="491"/>
      <c r="B98" s="519" t="s">
        <v>17</v>
      </c>
      <c r="C98" s="649"/>
      <c r="D98" s="649"/>
      <c r="E98" s="649"/>
      <c r="F98" s="649"/>
      <c r="G98" s="628" t="s">
        <v>23</v>
      </c>
      <c r="H98" s="707" t="s">
        <v>401</v>
      </c>
      <c r="I98" s="499"/>
    </row>
    <row r="99" spans="1:9" ht="17" customHeight="1">
      <c r="A99" s="515"/>
      <c r="B99" s="552"/>
      <c r="C99" s="476"/>
      <c r="D99" s="476" t="str">
        <f>D58</f>
        <v>兄弟幫 Big Boys Club (2505 EPI)</v>
      </c>
      <c r="E99" s="476"/>
      <c r="F99" s="566"/>
      <c r="G99" s="597" t="str">
        <f>G68</f>
        <v>新聞透視 # 8</v>
      </c>
      <c r="H99" s="710" t="s">
        <v>438</v>
      </c>
      <c r="I99" s="511"/>
    </row>
    <row r="100" spans="1:9" ht="17" customHeight="1">
      <c r="A100" s="500">
        <v>30</v>
      </c>
      <c r="B100" s="536" t="str">
        <f>B59</f>
        <v># 1811</v>
      </c>
      <c r="C100" s="536" t="str">
        <f>C59</f>
        <v># 1812</v>
      </c>
      <c r="D100" s="536" t="str">
        <f>D59</f>
        <v># 1813</v>
      </c>
      <c r="E100" s="536" t="str">
        <f>E59</f>
        <v># 1814</v>
      </c>
      <c r="F100" s="536" t="str">
        <f>F59</f>
        <v># 1815</v>
      </c>
      <c r="G100" s="497"/>
      <c r="H100" s="705" t="s">
        <v>373</v>
      </c>
      <c r="I100" s="505">
        <v>30</v>
      </c>
    </row>
    <row r="101" spans="1:9" ht="17" customHeight="1">
      <c r="A101" s="515"/>
      <c r="B101" s="534" t="s">
        <v>17</v>
      </c>
      <c r="C101" s="508"/>
      <c r="D101" s="509"/>
      <c r="E101" s="509"/>
      <c r="F101" s="545"/>
      <c r="G101" s="628" t="s">
        <v>23</v>
      </c>
      <c r="H101" s="570" t="s">
        <v>20</v>
      </c>
      <c r="I101" s="651"/>
    </row>
    <row r="102" spans="1:9" s="490" customFormat="1" ht="17" customHeight="1" thickBot="1">
      <c r="A102" s="481" t="s">
        <v>10</v>
      </c>
      <c r="B102" s="665"/>
      <c r="C102" s="476"/>
      <c r="D102" s="525" t="s">
        <v>244</v>
      </c>
      <c r="F102" s="525"/>
      <c r="G102" s="674" t="s">
        <v>378</v>
      </c>
      <c r="H102" s="578" t="str">
        <f>H61</f>
        <v>財經透視 # 8</v>
      </c>
      <c r="I102" s="484" t="s">
        <v>10</v>
      </c>
    </row>
    <row r="103" spans="1:9" ht="17" customHeight="1">
      <c r="A103" s="571"/>
      <c r="B103" s="524" t="s">
        <v>352</v>
      </c>
      <c r="C103" s="525" t="str">
        <f>"# " &amp; VALUE(RIGHT(B103,2)+1)</f>
        <v># 5</v>
      </c>
      <c r="D103" s="525" t="str">
        <f>"# " &amp; VALUE(RIGHT(C103,2)+1)</f>
        <v># 6</v>
      </c>
      <c r="E103" s="525" t="str">
        <f>"# " &amp; VALUE(RIGHT(D103,2)+1)</f>
        <v># 7</v>
      </c>
      <c r="F103" s="525" t="str">
        <f>"# " &amp; VALUE(RIGHT(E103,2)+1)</f>
        <v># 8</v>
      </c>
      <c r="G103" s="628" t="s">
        <v>23</v>
      </c>
      <c r="H103" s="570" t="s">
        <v>20</v>
      </c>
      <c r="I103" s="573"/>
    </row>
    <row r="104" spans="1:9" ht="17" customHeight="1">
      <c r="A104" s="652">
        <v>30</v>
      </c>
      <c r="B104" s="501"/>
      <c r="C104" s="536"/>
      <c r="D104" s="536"/>
      <c r="E104" s="536"/>
      <c r="F104" s="539"/>
      <c r="G104" s="674" t="s">
        <v>379</v>
      </c>
      <c r="H104" s="568" t="str">
        <f>H68</f>
        <v>星期日檔案 # 8</v>
      </c>
      <c r="I104" s="575">
        <v>30</v>
      </c>
    </row>
    <row r="105" spans="1:9" ht="17" customHeight="1">
      <c r="A105" s="576"/>
      <c r="B105" s="534" t="s">
        <v>17</v>
      </c>
      <c r="E105" s="509"/>
      <c r="F105" s="545"/>
      <c r="G105" s="628" t="s">
        <v>23</v>
      </c>
      <c r="H105" s="615" t="s">
        <v>23</v>
      </c>
      <c r="I105" s="530"/>
    </row>
    <row r="106" spans="1:9" s="490" customFormat="1" ht="17" customHeight="1" thickBot="1">
      <c r="A106" s="481" t="s">
        <v>11</v>
      </c>
      <c r="B106" s="524"/>
      <c r="C106" s="475"/>
      <c r="D106" s="525" t="str">
        <f>$D$76</f>
        <v>痞子無間道 YOUR FINESSE (25 EPI)</v>
      </c>
      <c r="E106" s="525"/>
      <c r="F106" s="527"/>
      <c r="G106" s="642" t="s">
        <v>203</v>
      </c>
      <c r="H106" s="577"/>
      <c r="I106" s="514" t="s">
        <v>11</v>
      </c>
    </row>
    <row r="107" spans="1:9" ht="17" customHeight="1">
      <c r="A107" s="571"/>
      <c r="B107" s="524" t="str">
        <f>B77</f>
        <v># 6</v>
      </c>
      <c r="C107" s="525" t="str">
        <f>"# " &amp; VALUE(RIGHT(B107,2)+1)</f>
        <v># 7</v>
      </c>
      <c r="D107" s="525" t="str">
        <f>"# " &amp; VALUE(RIGHT(C107,2)+1)</f>
        <v># 8</v>
      </c>
      <c r="E107" s="525" t="str">
        <f>"# " &amp; VALUE(RIGHT(D107,2)+1)</f>
        <v># 9</v>
      </c>
      <c r="F107" s="527" t="str">
        <f>"# " &amp; VALUE(RIGHT(E107,2)+1)</f>
        <v># 10</v>
      </c>
      <c r="G107" s="643"/>
      <c r="H107" s="577"/>
      <c r="I107" s="522"/>
    </row>
    <row r="108" spans="1:9" ht="17" customHeight="1">
      <c r="A108" s="541">
        <v>30</v>
      </c>
      <c r="B108" s="531"/>
      <c r="C108" s="536"/>
      <c r="D108" s="536"/>
      <c r="E108" s="536"/>
      <c r="F108" s="539"/>
      <c r="G108" s="653"/>
      <c r="H108" s="636" t="str">
        <f>H77</f>
        <v>中年好聲音3 #16</v>
      </c>
      <c r="I108" s="528">
        <v>30</v>
      </c>
    </row>
    <row r="109" spans="1:9" ht="17" customHeight="1">
      <c r="A109" s="576"/>
      <c r="B109" s="654" t="s">
        <v>17</v>
      </c>
      <c r="C109" s="508"/>
      <c r="D109" s="508" t="str">
        <f>$E$72</f>
        <v xml:space="preserve">愛．回家之開心速遞  Lo And Behold </v>
      </c>
      <c r="E109" s="508"/>
      <c r="F109" s="537"/>
      <c r="G109" s="655" t="s">
        <v>23</v>
      </c>
      <c r="H109" s="577"/>
      <c r="I109" s="530"/>
    </row>
    <row r="110" spans="1:9" s="490" customFormat="1" ht="17" customHeight="1" thickBot="1">
      <c r="A110" s="481" t="s">
        <v>12</v>
      </c>
      <c r="B110" s="501" t="str">
        <f>B73</f>
        <v># 2494</v>
      </c>
      <c r="C110" s="536" t="str">
        <f t="shared" ref="C110:F110" si="10">C73</f>
        <v># 2495</v>
      </c>
      <c r="D110" s="536" t="str">
        <f t="shared" si="10"/>
        <v># 2496</v>
      </c>
      <c r="E110" s="536" t="str">
        <f t="shared" si="10"/>
        <v># 2497</v>
      </c>
      <c r="F110" s="539" t="str">
        <f t="shared" si="10"/>
        <v># 2498</v>
      </c>
      <c r="G110" s="536" t="str">
        <f>G37</f>
        <v>思家大戰 # 63</v>
      </c>
      <c r="H110" s="656"/>
      <c r="I110" s="514" t="s">
        <v>12</v>
      </c>
    </row>
    <row r="111" spans="1:9" ht="17" customHeight="1">
      <c r="A111" s="571"/>
      <c r="B111" s="654" t="s">
        <v>17</v>
      </c>
      <c r="C111" s="563"/>
      <c r="D111" s="525" t="s">
        <v>258</v>
      </c>
      <c r="E111" s="508"/>
      <c r="F111" s="508"/>
      <c r="G111" s="525"/>
      <c r="H111" s="638"/>
      <c r="I111" s="522"/>
    </row>
    <row r="112" spans="1:9" ht="17" customHeight="1">
      <c r="A112" s="652">
        <v>30</v>
      </c>
      <c r="B112" s="501" t="str">
        <f>B71</f>
        <v># 48</v>
      </c>
      <c r="C112" s="536" t="str">
        <f t="shared" ref="C112:F112" si="11">C71</f>
        <v># 49</v>
      </c>
      <c r="D112" s="536" t="str">
        <f t="shared" si="11"/>
        <v># 50</v>
      </c>
      <c r="E112" s="536" t="str">
        <f t="shared" si="11"/>
        <v># 51</v>
      </c>
      <c r="F112" s="536" t="str">
        <f t="shared" si="11"/>
        <v># 52</v>
      </c>
      <c r="G112" s="536" t="str">
        <f>G71</f>
        <v># 53</v>
      </c>
      <c r="H112" s="659"/>
      <c r="I112" s="528">
        <v>30</v>
      </c>
    </row>
    <row r="113" spans="1:9" ht="17" customHeight="1">
      <c r="A113" s="541"/>
      <c r="B113" s="657" t="s">
        <v>17</v>
      </c>
      <c r="C113" s="563" t="s">
        <v>17</v>
      </c>
      <c r="D113" s="601" t="s">
        <v>17</v>
      </c>
      <c r="E113" s="507" t="s">
        <v>17</v>
      </c>
      <c r="F113" s="507" t="s">
        <v>17</v>
      </c>
      <c r="G113" s="628" t="s">
        <v>23</v>
      </c>
      <c r="H113" s="525" t="s">
        <v>258</v>
      </c>
      <c r="I113" s="542"/>
    </row>
    <row r="114" spans="1:9" s="490" customFormat="1" ht="17" customHeight="1" thickBot="1">
      <c r="A114" s="481" t="s">
        <v>15</v>
      </c>
      <c r="B114" s="658" t="str">
        <f>B68</f>
        <v>美食新聞報道 # 62</v>
      </c>
      <c r="C114" s="525" t="str">
        <f>$C$68</f>
        <v>解風福岡 #13</v>
      </c>
      <c r="D114" s="591" t="str">
        <f>D68</f>
        <v>美食新聞報道 # 63</v>
      </c>
      <c r="E114" s="502" t="str">
        <f>$E$68</f>
        <v>解風福岡 #14</v>
      </c>
      <c r="F114" s="503" t="str">
        <f>F68</f>
        <v>最強生命線 # 385</v>
      </c>
      <c r="G114" s="617" t="str">
        <f>G81</f>
        <v>意料之踪 # 6</v>
      </c>
      <c r="H114" s="536" t="str">
        <f>H71</f>
        <v># 54</v>
      </c>
      <c r="I114" s="514" t="s">
        <v>15</v>
      </c>
    </row>
    <row r="115" spans="1:9" ht="17" customHeight="1">
      <c r="A115" s="571"/>
      <c r="B115" s="534" t="s">
        <v>17</v>
      </c>
      <c r="C115" s="508"/>
      <c r="D115" s="509"/>
      <c r="E115" s="525"/>
      <c r="F115" s="509"/>
      <c r="G115" s="628" t="s">
        <v>23</v>
      </c>
      <c r="H115" s="615" t="s">
        <v>23</v>
      </c>
      <c r="I115" s="522"/>
    </row>
    <row r="116" spans="1:9" ht="17" customHeight="1">
      <c r="A116" s="652">
        <v>30</v>
      </c>
      <c r="B116" s="660"/>
      <c r="C116" s="525"/>
      <c r="D116" s="612" t="str">
        <f>D61</f>
        <v>玉樓春 Song of Youth (43 EPI)</v>
      </c>
      <c r="E116" s="589"/>
      <c r="F116" s="588"/>
      <c r="G116" s="661" t="str">
        <f>G85</f>
        <v>直播靈接觸 #9 (26 EPI)</v>
      </c>
      <c r="H116" s="662" t="str">
        <f>H85</f>
        <v>友乜唔講得 #5</v>
      </c>
      <c r="I116" s="528">
        <v>30</v>
      </c>
    </row>
    <row r="117" spans="1:9" ht="17" customHeight="1">
      <c r="A117" s="541"/>
      <c r="B117" s="524" t="str">
        <f>B62</f>
        <v># 11</v>
      </c>
      <c r="C117" s="525" t="str">
        <f>C62</f>
        <v># 12</v>
      </c>
      <c r="D117" s="525" t="str">
        <f>D62</f>
        <v># 13</v>
      </c>
      <c r="E117" s="525" t="str">
        <f>E62</f>
        <v># 14</v>
      </c>
      <c r="F117" s="525" t="str">
        <f>F62</f>
        <v># 15</v>
      </c>
      <c r="G117" s="640"/>
      <c r="H117" s="663" t="s">
        <v>162</v>
      </c>
      <c r="I117" s="530"/>
    </row>
    <row r="118" spans="1:9" s="490" customFormat="1" ht="17" customHeight="1" thickBot="1">
      <c r="A118" s="481" t="s">
        <v>13</v>
      </c>
      <c r="B118" s="531"/>
      <c r="C118" s="536"/>
      <c r="D118" s="536"/>
      <c r="E118" s="536"/>
      <c r="F118" s="536"/>
      <c r="G118" s="572"/>
      <c r="H118" s="567" t="str">
        <f>G91</f>
        <v>勁歌金榜 # 8</v>
      </c>
      <c r="I118" s="514" t="s">
        <v>13</v>
      </c>
    </row>
    <row r="119" spans="1:9" ht="17" customHeight="1">
      <c r="A119" s="515"/>
      <c r="B119" s="654" t="s">
        <v>17</v>
      </c>
      <c r="C119" s="563"/>
      <c r="D119" s="509" t="str">
        <f>D$40</f>
        <v>*流行都市  Big City Shop 2025</v>
      </c>
      <c r="E119" s="508"/>
      <c r="F119" s="537"/>
      <c r="G119" s="628" t="s">
        <v>23</v>
      </c>
      <c r="H119" s="664" t="s">
        <v>20</v>
      </c>
      <c r="I119" s="511"/>
    </row>
    <row r="120" spans="1:9" ht="17" customHeight="1">
      <c r="A120" s="652" t="s">
        <v>2</v>
      </c>
      <c r="B120" s="501" t="str">
        <f>B$41</f>
        <v># 1656</v>
      </c>
      <c r="C120" s="536" t="str">
        <f>C$41</f>
        <v># 1657</v>
      </c>
      <c r="D120" s="536" t="str">
        <f>D$41</f>
        <v># 1658</v>
      </c>
      <c r="E120" s="536" t="str">
        <f>E$41</f>
        <v># 1659</v>
      </c>
      <c r="F120" s="773" t="s">
        <v>445</v>
      </c>
      <c r="G120" s="591" t="str">
        <f>G68</f>
        <v>新聞透視 # 8</v>
      </c>
      <c r="H120" s="580" t="str">
        <f>H38</f>
        <v>過節 # 5</v>
      </c>
      <c r="I120" s="528" t="s">
        <v>2</v>
      </c>
    </row>
    <row r="121" spans="1:9" ht="17" customHeight="1">
      <c r="A121" s="541"/>
      <c r="B121" s="665" t="s">
        <v>98</v>
      </c>
      <c r="C121" s="525"/>
      <c r="D121" s="525" t="s">
        <v>94</v>
      </c>
      <c r="E121" s="525"/>
      <c r="F121" s="527"/>
      <c r="G121" s="628" t="s">
        <v>23</v>
      </c>
      <c r="H121" s="543"/>
      <c r="I121" s="542"/>
    </row>
    <row r="122" spans="1:9" ht="17" customHeight="1" thickBot="1">
      <c r="A122" s="666" t="s">
        <v>14</v>
      </c>
      <c r="B122" s="457" t="s">
        <v>356</v>
      </c>
      <c r="C122" s="458" t="s">
        <v>185</v>
      </c>
      <c r="D122" s="458" t="s">
        <v>188</v>
      </c>
      <c r="E122" s="458" t="s">
        <v>380</v>
      </c>
      <c r="F122" s="458" t="s">
        <v>381</v>
      </c>
      <c r="G122" s="667" t="str">
        <f>G40</f>
        <v>周六聊Teen谷 # 7</v>
      </c>
      <c r="H122" s="668"/>
      <c r="I122" s="669" t="s">
        <v>14</v>
      </c>
    </row>
    <row r="123" spans="1:9" ht="17" customHeight="1" thickTop="1">
      <c r="A123" s="670"/>
      <c r="B123" s="671" t="s">
        <v>382</v>
      </c>
      <c r="C123" s="476"/>
      <c r="D123" s="476"/>
      <c r="E123" s="476"/>
      <c r="F123" s="476"/>
      <c r="G123" s="476"/>
      <c r="H123" s="716">
        <f ca="1">TODAY()</f>
        <v>45709</v>
      </c>
      <c r="I123" s="717"/>
    </row>
    <row r="124" spans="1:9" ht="17" customHeight="1"/>
    <row r="125" spans="1:9" ht="17" customHeight="1"/>
    <row r="126" spans="1:9" ht="17" customHeight="1"/>
  </sheetData>
  <mergeCells count="13">
    <mergeCell ref="H123:I123"/>
    <mergeCell ref="E54:F54"/>
    <mergeCell ref="E55:F55"/>
    <mergeCell ref="G63:H63"/>
    <mergeCell ref="B65:F65"/>
    <mergeCell ref="G65:H65"/>
    <mergeCell ref="G93:H93"/>
    <mergeCell ref="G25:H25"/>
    <mergeCell ref="C1:G1"/>
    <mergeCell ref="H2:I2"/>
    <mergeCell ref="G11:H11"/>
    <mergeCell ref="B12:F12"/>
    <mergeCell ref="G24:H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BDE4-E0B6-4D75-8857-11931DD99899}">
  <dimension ref="A1:I126"/>
  <sheetViews>
    <sheetView tabSelected="1" zoomScale="70" zoomScaleNormal="70" workbookViewId="0">
      <pane ySplit="4" topLeftCell="A71" activePane="bottomLeft" state="frozen"/>
      <selection pane="bottomLeft" activeCell="E83" sqref="E83"/>
    </sheetView>
  </sheetViews>
  <sheetFormatPr defaultColWidth="9.453125" defaultRowHeight="15.5"/>
  <cols>
    <col min="1" max="1" width="7.6328125" style="672" customWidth="1"/>
    <col min="2" max="8" width="32.6328125" style="474" customWidth="1"/>
    <col min="9" max="9" width="7.6328125" style="673" customWidth="1"/>
    <col min="10" max="16384" width="9.453125" style="474"/>
  </cols>
  <sheetData>
    <row r="1" spans="1:9" ht="36" customHeight="1">
      <c r="A1" s="472"/>
      <c r="B1" s="473"/>
      <c r="C1" s="726" t="s">
        <v>383</v>
      </c>
      <c r="D1" s="726"/>
      <c r="E1" s="726"/>
      <c r="F1" s="726"/>
      <c r="G1" s="726"/>
      <c r="H1" s="473"/>
      <c r="I1" s="473"/>
    </row>
    <row r="2" spans="1:9" ht="17" customHeight="1" thickBot="1">
      <c r="A2" s="475" t="s">
        <v>384</v>
      </c>
      <c r="B2" s="476"/>
      <c r="C2" s="476"/>
      <c r="D2" s="471" t="s">
        <v>18</v>
      </c>
      <c r="E2" s="471"/>
      <c r="F2" s="477"/>
      <c r="G2" s="477"/>
      <c r="H2" s="727" t="s">
        <v>385</v>
      </c>
      <c r="I2" s="727"/>
    </row>
    <row r="3" spans="1:9" ht="17" customHeight="1" thickTop="1">
      <c r="A3" s="478" t="s">
        <v>19</v>
      </c>
      <c r="B3" s="479" t="s">
        <v>33</v>
      </c>
      <c r="C3" s="479" t="s">
        <v>34</v>
      </c>
      <c r="D3" s="479" t="s">
        <v>35</v>
      </c>
      <c r="E3" s="479" t="s">
        <v>180</v>
      </c>
      <c r="F3" s="479" t="s">
        <v>37</v>
      </c>
      <c r="G3" s="479" t="s">
        <v>38</v>
      </c>
      <c r="H3" s="479" t="s">
        <v>39</v>
      </c>
      <c r="I3" s="480" t="s">
        <v>19</v>
      </c>
    </row>
    <row r="4" spans="1:9" ht="17" customHeight="1" thickBot="1">
      <c r="A4" s="481"/>
      <c r="B4" s="482">
        <v>45712</v>
      </c>
      <c r="C4" s="482">
        <f t="shared" ref="C4:H4" si="0">SUM(B4+1)</f>
        <v>45713</v>
      </c>
      <c r="D4" s="483">
        <f t="shared" si="0"/>
        <v>45714</v>
      </c>
      <c r="E4" s="483">
        <f t="shared" si="0"/>
        <v>45715</v>
      </c>
      <c r="F4" s="483">
        <f t="shared" si="0"/>
        <v>45716</v>
      </c>
      <c r="G4" s="483">
        <f t="shared" si="0"/>
        <v>45717</v>
      </c>
      <c r="H4" s="483">
        <f t="shared" si="0"/>
        <v>45718</v>
      </c>
      <c r="I4" s="484"/>
    </row>
    <row r="5" spans="1:9" s="490" customFormat="1" ht="17" customHeight="1" thickBot="1">
      <c r="A5" s="485" t="s">
        <v>14</v>
      </c>
      <c r="B5" s="486"/>
      <c r="C5" s="487"/>
      <c r="D5" s="487"/>
      <c r="E5" s="487"/>
      <c r="F5" s="487"/>
      <c r="G5" s="487"/>
      <c r="H5" s="488"/>
      <c r="I5" s="489" t="s">
        <v>14</v>
      </c>
    </row>
    <row r="6" spans="1:9" ht="17" customHeight="1">
      <c r="A6" s="491"/>
      <c r="B6" s="492" t="s">
        <v>17</v>
      </c>
      <c r="C6" s="493" t="s">
        <v>17</v>
      </c>
      <c r="D6" s="494" t="str">
        <f t="shared" ref="D6:G7" si="1">C52</f>
        <v>好睡好起 Sleep Right, Sleep Tight (10 EPI)</v>
      </c>
      <c r="E6" s="495" t="str">
        <f t="shared" si="1"/>
        <v>湊仔攻略 Daddy, Where's Mom (10 EPI)</v>
      </c>
      <c r="F6" s="496" t="str">
        <f t="shared" si="1"/>
        <v>出走地圖 Off the Grid (Sr.2) (20 EPI)</v>
      </c>
      <c r="G6" s="497" t="str">
        <f t="shared" si="1"/>
        <v>日本學呢啲All-You-Can-Learn In Japan (10 EPI)</v>
      </c>
      <c r="H6" s="498" t="s">
        <v>17</v>
      </c>
      <c r="I6" s="499"/>
    </row>
    <row r="7" spans="1:9" ht="17" customHeight="1">
      <c r="A7" s="500">
        <v>30</v>
      </c>
      <c r="B7" s="501" t="str">
        <f>LEFT($H$61,5) &amp; " # " &amp; VALUE(RIGHT($H$61,2)-1)</f>
        <v>財經透視  # 8</v>
      </c>
      <c r="C7" s="502" t="str">
        <f>B25</f>
        <v>新聞掏寶  # 238</v>
      </c>
      <c r="D7" s="503" t="str">
        <f t="shared" si="1"/>
        <v># 4</v>
      </c>
      <c r="E7" s="502" t="str">
        <f t="shared" si="1"/>
        <v># 4</v>
      </c>
      <c r="F7" s="503" t="str">
        <f t="shared" si="1"/>
        <v># 4</v>
      </c>
      <c r="G7" s="502" t="str">
        <f t="shared" si="1"/>
        <v># 8</v>
      </c>
      <c r="H7" s="504" t="str">
        <f>D68</f>
        <v>美食新聞報道 # 65</v>
      </c>
      <c r="I7" s="505">
        <v>30</v>
      </c>
    </row>
    <row r="8" spans="1:9" ht="17" customHeight="1">
      <c r="A8" s="506"/>
      <c r="B8" s="507" t="s">
        <v>17</v>
      </c>
      <c r="C8" s="508"/>
      <c r="D8" s="508"/>
      <c r="E8" s="509" t="str">
        <f>$E$70</f>
        <v>東張西望  Scoop 2025</v>
      </c>
      <c r="F8" s="508"/>
      <c r="G8" s="508" t="s">
        <v>48</v>
      </c>
      <c r="H8" s="510"/>
      <c r="I8" s="511"/>
    </row>
    <row r="9" spans="1:9" s="490" customFormat="1" ht="17" customHeight="1" thickBot="1">
      <c r="A9" s="481" t="s">
        <v>0</v>
      </c>
      <c r="B9" s="512" t="s">
        <v>386</v>
      </c>
      <c r="C9" s="513" t="str">
        <f t="shared" ref="C9:H9" si="2">"# " &amp; VALUE(RIGHT(B9,2)+1)</f>
        <v># 55</v>
      </c>
      <c r="D9" s="513" t="str">
        <f t="shared" si="2"/>
        <v># 56</v>
      </c>
      <c r="E9" s="513" t="str">
        <f t="shared" si="2"/>
        <v># 57</v>
      </c>
      <c r="F9" s="513" t="str">
        <f t="shared" si="2"/>
        <v># 58</v>
      </c>
      <c r="G9" s="513" t="str">
        <f t="shared" si="2"/>
        <v># 59</v>
      </c>
      <c r="H9" s="513" t="str">
        <f t="shared" si="2"/>
        <v># 60</v>
      </c>
      <c r="I9" s="514" t="s">
        <v>0</v>
      </c>
    </row>
    <row r="10" spans="1:9" ht="17" customHeight="1">
      <c r="A10" s="515"/>
      <c r="B10" s="219"/>
      <c r="C10" s="220"/>
      <c r="D10" s="220"/>
      <c r="E10" s="220"/>
      <c r="F10" s="221"/>
      <c r="G10" s="219"/>
      <c r="H10" s="222"/>
      <c r="I10" s="499"/>
    </row>
    <row r="11" spans="1:9" ht="17" customHeight="1">
      <c r="A11" s="500">
        <v>30</v>
      </c>
      <c r="B11" s="296"/>
      <c r="C11" s="296"/>
      <c r="D11" s="296"/>
      <c r="E11" s="296"/>
      <c r="F11" s="296"/>
      <c r="G11" s="728" t="s">
        <v>41</v>
      </c>
      <c r="H11" s="729"/>
      <c r="I11" s="505">
        <v>30</v>
      </c>
    </row>
    <row r="12" spans="1:9" ht="17" customHeight="1">
      <c r="A12" s="516"/>
      <c r="B12" s="728" t="s">
        <v>182</v>
      </c>
      <c r="C12" s="719"/>
      <c r="D12" s="719"/>
      <c r="E12" s="719"/>
      <c r="F12" s="720"/>
      <c r="G12" s="223"/>
      <c r="H12" s="227"/>
      <c r="I12" s="511"/>
    </row>
    <row r="13" spans="1:9" s="490" customFormat="1" ht="17" customHeight="1" thickBot="1">
      <c r="A13" s="517" t="s">
        <v>1</v>
      </c>
      <c r="B13" s="228"/>
      <c r="C13" s="229"/>
      <c r="D13" s="229"/>
      <c r="E13" s="229"/>
      <c r="F13" s="230"/>
      <c r="G13" s="231"/>
      <c r="H13" s="232"/>
      <c r="I13" s="514" t="s">
        <v>1</v>
      </c>
    </row>
    <row r="14" spans="1:9" ht="17" customHeight="1">
      <c r="A14" s="518"/>
      <c r="B14" s="519">
        <v>800532383</v>
      </c>
      <c r="C14" s="520"/>
      <c r="D14" s="520"/>
      <c r="E14" s="520"/>
      <c r="F14" s="520"/>
      <c r="G14" s="520"/>
      <c r="H14" s="521"/>
      <c r="I14" s="522"/>
    </row>
    <row r="15" spans="1:9" ht="17" customHeight="1">
      <c r="A15" s="523" t="s">
        <v>2</v>
      </c>
      <c r="B15" s="524"/>
      <c r="C15" s="525"/>
      <c r="D15" s="525"/>
      <c r="E15" s="526" t="s">
        <v>183</v>
      </c>
      <c r="F15" s="525"/>
      <c r="G15" s="525"/>
      <c r="H15" s="527"/>
      <c r="I15" s="528" t="s">
        <v>2</v>
      </c>
    </row>
    <row r="16" spans="1:9" ht="17" customHeight="1">
      <c r="A16" s="529"/>
      <c r="B16" s="524" t="s">
        <v>387</v>
      </c>
      <c r="C16" s="525" t="str">
        <f t="shared" ref="C16:H16" si="3">"# " &amp; VALUE(RIGHT(B16,2)+1)</f>
        <v># 17</v>
      </c>
      <c r="D16" s="525" t="str">
        <f t="shared" si="3"/>
        <v># 18</v>
      </c>
      <c r="E16" s="525" t="str">
        <f t="shared" si="3"/>
        <v># 19</v>
      </c>
      <c r="F16" s="525" t="str">
        <f t="shared" si="3"/>
        <v># 20</v>
      </c>
      <c r="G16" s="525" t="str">
        <f t="shared" si="3"/>
        <v># 21</v>
      </c>
      <c r="H16" s="527" t="str">
        <f t="shared" si="3"/>
        <v># 22</v>
      </c>
      <c r="I16" s="530"/>
    </row>
    <row r="17" spans="1:9" s="490" customFormat="1" ht="17" customHeight="1" thickBot="1">
      <c r="A17" s="517" t="s">
        <v>3</v>
      </c>
      <c r="B17" s="531" t="s">
        <v>24</v>
      </c>
      <c r="C17" s="532"/>
      <c r="D17" s="532"/>
      <c r="E17" s="532"/>
      <c r="F17" s="532"/>
      <c r="G17" s="532"/>
      <c r="H17" s="533"/>
      <c r="I17" s="514" t="s">
        <v>16</v>
      </c>
    </row>
    <row r="18" spans="1:9" s="490" customFormat="1" ht="17" customHeight="1">
      <c r="A18" s="517"/>
      <c r="B18" s="507" t="s">
        <v>17</v>
      </c>
      <c r="C18" s="508"/>
      <c r="D18" s="508"/>
      <c r="E18" s="508" t="s">
        <v>42</v>
      </c>
      <c r="F18" s="537"/>
      <c r="G18" s="704" t="s">
        <v>444</v>
      </c>
      <c r="H18" s="454" t="s">
        <v>144</v>
      </c>
      <c r="I18" s="535"/>
    </row>
    <row r="19" spans="1:9" ht="17" customHeight="1">
      <c r="A19" s="538" t="s">
        <v>2</v>
      </c>
      <c r="B19" s="501" t="s">
        <v>388</v>
      </c>
      <c r="C19" s="536" t="str">
        <f t="shared" ref="C19:F19" si="4">B73</f>
        <v># 2499</v>
      </c>
      <c r="D19" s="536" t="str">
        <f t="shared" si="4"/>
        <v># 2500</v>
      </c>
      <c r="E19" s="536" t="str">
        <f t="shared" si="4"/>
        <v># 2501</v>
      </c>
      <c r="F19" s="539" t="str">
        <f t="shared" si="4"/>
        <v># 2502</v>
      </c>
      <c r="G19" s="713" t="s">
        <v>266</v>
      </c>
      <c r="H19" s="562" t="s">
        <v>352</v>
      </c>
      <c r="I19" s="528" t="s">
        <v>2</v>
      </c>
    </row>
    <row r="20" spans="1:9" ht="17" customHeight="1">
      <c r="A20" s="541"/>
      <c r="B20" s="240" t="s">
        <v>90</v>
      </c>
      <c r="C20" s="241"/>
      <c r="D20" s="241"/>
      <c r="E20" s="241" t="s">
        <v>68</v>
      </c>
      <c r="F20" s="241"/>
      <c r="G20" s="234"/>
      <c r="H20" s="242"/>
      <c r="I20" s="542"/>
    </row>
    <row r="21" spans="1:9" s="490" customFormat="1" ht="17" customHeight="1" thickBot="1">
      <c r="A21" s="485" t="s">
        <v>4</v>
      </c>
      <c r="B21" s="238" t="s">
        <v>389</v>
      </c>
      <c r="C21" s="241" t="str">
        <f t="shared" ref="C21:H21" si="5">"# " &amp; VALUE(RIGHT(B21,4)+1)</f>
        <v># 1257</v>
      </c>
      <c r="D21" s="239" t="str">
        <f t="shared" si="5"/>
        <v># 1258</v>
      </c>
      <c r="E21" s="239" t="str">
        <f t="shared" si="5"/>
        <v># 1259</v>
      </c>
      <c r="F21" s="241" t="str">
        <f t="shared" si="5"/>
        <v># 1260</v>
      </c>
      <c r="G21" s="241" t="str">
        <f t="shared" si="5"/>
        <v># 1261</v>
      </c>
      <c r="H21" s="243" t="str">
        <f t="shared" si="5"/>
        <v># 1262</v>
      </c>
      <c r="I21" s="514" t="s">
        <v>4</v>
      </c>
    </row>
    <row r="22" spans="1:9" ht="17" customHeight="1">
      <c r="A22" s="544"/>
      <c r="B22" s="507" t="s">
        <v>17</v>
      </c>
      <c r="C22" s="508"/>
      <c r="D22" s="578" t="s">
        <v>341</v>
      </c>
      <c r="E22" s="508"/>
      <c r="F22" s="537"/>
      <c r="G22" s="507">
        <v>800311512</v>
      </c>
      <c r="H22" s="498">
        <v>800551570</v>
      </c>
      <c r="I22" s="499"/>
    </row>
    <row r="23" spans="1:9" ht="17" customHeight="1">
      <c r="A23" s="547" t="s">
        <v>2</v>
      </c>
      <c r="B23" s="503" t="s">
        <v>390</v>
      </c>
      <c r="C23" s="536" t="str">
        <f>B88</f>
        <v># 11</v>
      </c>
      <c r="D23" s="536" t="str">
        <f>"# " &amp; VALUE(RIGHT(C23,2)+1)</f>
        <v># 12</v>
      </c>
      <c r="E23" s="536" t="str">
        <f>"# " &amp; VALUE(RIGHT(D23,2)+1)</f>
        <v># 13</v>
      </c>
      <c r="F23" s="539" t="str">
        <f>"# " &amp; VALUE(RIGHT(E23,2)+1)</f>
        <v># 14</v>
      </c>
      <c r="G23" s="548"/>
      <c r="H23" s="455"/>
      <c r="I23" s="528" t="s">
        <v>2</v>
      </c>
    </row>
    <row r="24" spans="1:9" ht="17" customHeight="1">
      <c r="A24" s="550"/>
      <c r="B24" s="551" t="s">
        <v>17</v>
      </c>
      <c r="C24" s="552" t="s">
        <v>17</v>
      </c>
      <c r="D24" s="553" t="s">
        <v>17</v>
      </c>
      <c r="E24" s="553" t="s">
        <v>17</v>
      </c>
      <c r="F24" s="553" t="s">
        <v>17</v>
      </c>
      <c r="G24" s="675" t="s">
        <v>58</v>
      </c>
      <c r="H24" s="416" t="s">
        <v>391</v>
      </c>
      <c r="I24" s="542"/>
    </row>
    <row r="25" spans="1:9" ht="17" customHeight="1">
      <c r="A25" s="550"/>
      <c r="B25" s="527" t="str">
        <f>LEFT($H$34,5) &amp; " # " &amp; VALUE(RIGHT($H$34,3)-1)</f>
        <v>新聞掏寶  # 238</v>
      </c>
      <c r="C25" s="527" t="str">
        <f>B68</f>
        <v>美食新聞報道 # 64</v>
      </c>
      <c r="D25" s="548" t="str">
        <f>C68</f>
        <v>解風福岡 #15</v>
      </c>
      <c r="E25" s="548" t="str">
        <f>D68</f>
        <v>美食新聞報道 # 65</v>
      </c>
      <c r="F25" s="548" t="str">
        <f>E68</f>
        <v>動物森友島 #7</v>
      </c>
      <c r="G25" s="548" t="s">
        <v>59</v>
      </c>
      <c r="H25" s="580" t="s">
        <v>392</v>
      </c>
      <c r="I25" s="542"/>
    </row>
    <row r="26" spans="1:9" s="490" customFormat="1" ht="17" customHeight="1" thickBot="1">
      <c r="A26" s="555" t="s">
        <v>5</v>
      </c>
      <c r="B26" s="539"/>
      <c r="C26" s="527"/>
      <c r="D26" s="503"/>
      <c r="E26" s="503"/>
      <c r="F26" s="503"/>
      <c r="G26" s="548" t="s">
        <v>393</v>
      </c>
      <c r="H26" s="580" t="s">
        <v>394</v>
      </c>
      <c r="I26" s="535" t="s">
        <v>5</v>
      </c>
    </row>
    <row r="27" spans="1:9" ht="17" customHeight="1">
      <c r="A27" s="550"/>
      <c r="B27" s="534" t="s">
        <v>17</v>
      </c>
      <c r="C27" s="509"/>
      <c r="D27" s="509"/>
      <c r="E27" s="509"/>
      <c r="F27" s="545"/>
      <c r="G27" s="554"/>
      <c r="H27" s="451"/>
      <c r="I27" s="522"/>
    </row>
    <row r="28" spans="1:9" ht="17" customHeight="1">
      <c r="A28" s="557" t="s">
        <v>2</v>
      </c>
      <c r="B28" s="524"/>
      <c r="C28" s="525"/>
      <c r="D28" s="525" t="str">
        <f>D76</f>
        <v>痞子無間道 YOUR FINESSE (25 EPI)</v>
      </c>
      <c r="E28" s="525"/>
      <c r="F28" s="527"/>
      <c r="G28" s="558"/>
      <c r="H28" s="580"/>
      <c r="I28" s="528" t="s">
        <v>2</v>
      </c>
    </row>
    <row r="29" spans="1:9" ht="17" customHeight="1">
      <c r="A29" s="550"/>
      <c r="B29" s="524" t="s">
        <v>390</v>
      </c>
      <c r="C29" s="525" t="str">
        <f>B77</f>
        <v># 11</v>
      </c>
      <c r="D29" s="525" t="str">
        <f>"# " &amp; VALUE(RIGHT(D77,2)-1)</f>
        <v># 12</v>
      </c>
      <c r="E29" s="525" t="str">
        <f>"# " &amp; VALUE(RIGHT(E77,2)-1)</f>
        <v># 13</v>
      </c>
      <c r="F29" s="527" t="str">
        <f>E77</f>
        <v># 14</v>
      </c>
      <c r="G29" s="548"/>
      <c r="H29" s="580"/>
      <c r="I29" s="542"/>
    </row>
    <row r="30" spans="1:9" s="490" customFormat="1" ht="17" customHeight="1" thickBot="1">
      <c r="A30" s="555" t="s">
        <v>6</v>
      </c>
      <c r="B30" s="531"/>
      <c r="C30" s="536"/>
      <c r="D30" s="536"/>
      <c r="E30" s="536"/>
      <c r="F30" s="539"/>
      <c r="G30" s="559" t="s">
        <v>24</v>
      </c>
      <c r="H30" s="415"/>
      <c r="I30" s="514" t="s">
        <v>6</v>
      </c>
    </row>
    <row r="31" spans="1:9" ht="17" customHeight="1">
      <c r="A31" s="561"/>
      <c r="B31" s="534" t="s">
        <v>17</v>
      </c>
      <c r="C31" s="508"/>
      <c r="D31" s="508"/>
      <c r="E31" s="509" t="str">
        <f>$E$70</f>
        <v>東張西望  Scoop 2025</v>
      </c>
      <c r="F31" s="508"/>
      <c r="G31" s="508"/>
      <c r="H31" s="510"/>
      <c r="I31" s="542"/>
    </row>
    <row r="32" spans="1:9" ht="17" customHeight="1">
      <c r="A32" s="557" t="s">
        <v>2</v>
      </c>
      <c r="B32" s="501" t="str">
        <f>B9</f>
        <v># 54</v>
      </c>
      <c r="C32" s="536" t="str">
        <f t="shared" ref="C32:D32" si="6">"# " &amp; VALUE(RIGHT(B32,2)+1)</f>
        <v># 55</v>
      </c>
      <c r="D32" s="536" t="str">
        <f t="shared" si="6"/>
        <v># 56</v>
      </c>
      <c r="E32" s="536" t="str">
        <f t="shared" ref="E32:H32" si="7">E9</f>
        <v># 57</v>
      </c>
      <c r="F32" s="536" t="str">
        <f t="shared" si="7"/>
        <v># 58</v>
      </c>
      <c r="G32" s="536" t="str">
        <f t="shared" si="7"/>
        <v># 59</v>
      </c>
      <c r="H32" s="562" t="str">
        <f t="shared" si="7"/>
        <v># 60</v>
      </c>
      <c r="I32" s="528" t="s">
        <v>2</v>
      </c>
    </row>
    <row r="33" spans="1:9" ht="17" customHeight="1">
      <c r="A33" s="550"/>
      <c r="B33" s="534" t="s">
        <v>17</v>
      </c>
      <c r="C33" s="509"/>
      <c r="D33" s="525" t="s">
        <v>344</v>
      </c>
      <c r="E33" s="525"/>
      <c r="F33" s="525"/>
      <c r="G33" s="614" t="s">
        <v>20</v>
      </c>
      <c r="H33" s="418" t="s">
        <v>25</v>
      </c>
      <c r="I33" s="564"/>
    </row>
    <row r="34" spans="1:9" ht="17" customHeight="1">
      <c r="A34" s="550"/>
      <c r="B34" s="524" t="s">
        <v>395</v>
      </c>
      <c r="C34" s="525" t="str">
        <f>B59</f>
        <v># 1816</v>
      </c>
      <c r="D34" s="525" t="str">
        <f>C59</f>
        <v># 1817</v>
      </c>
      <c r="E34" s="525" t="str">
        <f>D59</f>
        <v># 1818</v>
      </c>
      <c r="F34" s="525" t="str">
        <f>E59</f>
        <v># 1819</v>
      </c>
      <c r="G34" s="572" t="s">
        <v>377</v>
      </c>
      <c r="H34" s="258" t="s">
        <v>396</v>
      </c>
      <c r="I34" s="564"/>
    </row>
    <row r="35" spans="1:9" s="490" customFormat="1" ht="17" customHeight="1" thickBot="1">
      <c r="A35" s="555" t="s">
        <v>7</v>
      </c>
      <c r="B35" s="524"/>
      <c r="C35" s="525"/>
      <c r="D35" s="536"/>
      <c r="E35" s="536"/>
      <c r="F35" s="641">
        <v>1255</v>
      </c>
      <c r="G35" s="502"/>
      <c r="H35" s="417" t="s">
        <v>26</v>
      </c>
      <c r="I35" s="484" t="s">
        <v>7</v>
      </c>
    </row>
    <row r="36" spans="1:9" ht="17" customHeight="1">
      <c r="A36" s="571"/>
      <c r="B36" s="563" t="s">
        <v>17</v>
      </c>
      <c r="C36" s="509"/>
      <c r="D36" s="509"/>
      <c r="E36" s="509" t="s">
        <v>68</v>
      </c>
      <c r="F36" s="509"/>
      <c r="G36" s="456" t="s">
        <v>32</v>
      </c>
      <c r="H36" s="570" t="s">
        <v>78</v>
      </c>
      <c r="I36" s="573"/>
    </row>
    <row r="37" spans="1:9" ht="17" customHeight="1">
      <c r="A37" s="541"/>
      <c r="B37" s="525" t="str">
        <f>B21</f>
        <v># 1256</v>
      </c>
      <c r="C37" s="525" t="str">
        <f t="shared" ref="C37:F37" si="8">"# " &amp; VALUE(RIGHT(B37,4)+1)</f>
        <v># 1257</v>
      </c>
      <c r="D37" s="525" t="str">
        <f t="shared" si="8"/>
        <v># 1258</v>
      </c>
      <c r="E37" s="525" t="str">
        <f t="shared" si="8"/>
        <v># 1259</v>
      </c>
      <c r="F37" s="525" t="str">
        <f t="shared" si="8"/>
        <v># 1260</v>
      </c>
      <c r="G37" s="572" t="s">
        <v>397</v>
      </c>
      <c r="I37" s="564"/>
    </row>
    <row r="38" spans="1:9" ht="17" customHeight="1">
      <c r="A38" s="523" t="s">
        <v>2</v>
      </c>
      <c r="B38" s="536"/>
      <c r="C38" s="536"/>
      <c r="D38" s="536"/>
      <c r="E38" s="536"/>
      <c r="F38" s="644">
        <v>1320</v>
      </c>
      <c r="G38" s="502" t="s">
        <v>31</v>
      </c>
      <c r="H38" s="574" t="s">
        <v>398</v>
      </c>
      <c r="I38" s="575" t="s">
        <v>2</v>
      </c>
    </row>
    <row r="39" spans="1:9" ht="17" customHeight="1">
      <c r="A39" s="576"/>
      <c r="B39" s="240" t="s">
        <v>89</v>
      </c>
      <c r="C39" s="275"/>
      <c r="D39" s="296"/>
      <c r="E39" s="234"/>
      <c r="F39" s="234"/>
      <c r="G39" s="249" t="s">
        <v>87</v>
      </c>
      <c r="H39" s="577" t="s">
        <v>77</v>
      </c>
      <c r="I39" s="564"/>
    </row>
    <row r="40" spans="1:9" ht="17" customHeight="1" thickBot="1">
      <c r="A40" s="541"/>
      <c r="B40" s="266"/>
      <c r="C40" s="241"/>
      <c r="D40" s="265" t="s">
        <v>196</v>
      </c>
      <c r="E40" s="241"/>
      <c r="F40" s="241"/>
      <c r="G40" s="257" t="s">
        <v>399</v>
      </c>
      <c r="H40" s="577"/>
      <c r="I40" s="564"/>
    </row>
    <row r="41" spans="1:9" s="490" customFormat="1" ht="17" customHeight="1" thickBot="1">
      <c r="A41" s="579" t="s">
        <v>8</v>
      </c>
      <c r="B41" s="266" t="s">
        <v>400</v>
      </c>
      <c r="C41" s="241" t="str">
        <f>"# " &amp; VALUE(RIGHT(B41,4)+1)</f>
        <v># 1662</v>
      </c>
      <c r="D41" s="241" t="str">
        <f>"# " &amp; VALUE(RIGHT(C41,4)+1)</f>
        <v># 1663</v>
      </c>
      <c r="E41" s="241" t="str">
        <f>"# " &amp; VALUE(RIGHT(D41,4)+1)</f>
        <v># 1664</v>
      </c>
      <c r="F41" s="241" t="str">
        <f>"# " &amp; VALUE(RIGHT(E41,4)+1)</f>
        <v># 1665</v>
      </c>
      <c r="G41" s="311" t="s">
        <v>21</v>
      </c>
      <c r="H41" s="580"/>
      <c r="I41" s="484" t="s">
        <v>8</v>
      </c>
    </row>
    <row r="42" spans="1:9" ht="17" customHeight="1">
      <c r="A42" s="561"/>
      <c r="B42" s="266"/>
      <c r="C42" s="241"/>
      <c r="D42" s="241"/>
      <c r="E42" s="241"/>
      <c r="F42" s="332">
        <v>1405</v>
      </c>
      <c r="G42" s="748" t="s">
        <v>401</v>
      </c>
      <c r="H42" s="749"/>
      <c r="I42" s="582"/>
    </row>
    <row r="43" spans="1:9" ht="17" customHeight="1">
      <c r="A43" s="550"/>
      <c r="B43" s="507" t="s">
        <v>17</v>
      </c>
      <c r="C43" s="508"/>
      <c r="D43" s="508"/>
      <c r="E43" s="508" t="s">
        <v>42</v>
      </c>
      <c r="F43" s="508"/>
      <c r="G43" s="548" t="str">
        <f>B68</f>
        <v>美食新聞報道 # 64</v>
      </c>
      <c r="H43" s="525" t="str">
        <f>D68</f>
        <v>美食新聞報道 # 65</v>
      </c>
      <c r="I43" s="583"/>
    </row>
    <row r="44" spans="1:9" ht="17" customHeight="1">
      <c r="A44" s="584" t="s">
        <v>2</v>
      </c>
      <c r="B44" s="503" t="str">
        <f>B19</f>
        <v># 2498</v>
      </c>
      <c r="C44" s="525" t="str">
        <f>C19</f>
        <v># 2499</v>
      </c>
      <c r="D44" s="525" t="str">
        <f>C73</f>
        <v># 2500</v>
      </c>
      <c r="E44" s="536" t="str">
        <f>D73</f>
        <v># 2501</v>
      </c>
      <c r="F44" s="536" t="str">
        <f>E73</f>
        <v># 2502</v>
      </c>
      <c r="G44" s="503"/>
      <c r="H44" s="536"/>
      <c r="I44" s="585" t="s">
        <v>2</v>
      </c>
    </row>
    <row r="45" spans="1:9" ht="17" customHeight="1">
      <c r="A45" s="586"/>
      <c r="B45" s="534" t="s">
        <v>17</v>
      </c>
      <c r="C45" s="509"/>
      <c r="D45" s="563"/>
      <c r="E45" s="563"/>
      <c r="F45" s="563"/>
      <c r="G45" s="614" t="s">
        <v>20</v>
      </c>
      <c r="H45" s="552" t="s">
        <v>17</v>
      </c>
      <c r="I45" s="587"/>
    </row>
    <row r="46" spans="1:9" s="490" customFormat="1" ht="17" customHeight="1" thickBot="1">
      <c r="A46" s="590">
        <v>1500</v>
      </c>
      <c r="B46" s="524"/>
      <c r="C46" s="525"/>
      <c r="D46" s="525" t="str">
        <f>D82</f>
        <v>他們的奇妙時光 Their Wonderful Time (20 EPI)</v>
      </c>
      <c r="E46" s="525"/>
      <c r="F46" s="527"/>
      <c r="G46" s="591"/>
      <c r="H46" s="422" t="str">
        <f>G68</f>
        <v>新聞透視 # 9</v>
      </c>
      <c r="I46" s="592">
        <v>1500</v>
      </c>
    </row>
    <row r="47" spans="1:9" ht="17" customHeight="1">
      <c r="A47" s="593"/>
      <c r="B47" s="524" t="s">
        <v>402</v>
      </c>
      <c r="C47" s="525" t="str">
        <f>B83</f>
        <v># 9</v>
      </c>
      <c r="D47" s="525" t="str">
        <f>C83</f>
        <v># 10</v>
      </c>
      <c r="E47" s="525" t="str">
        <f>D83</f>
        <v># 11</v>
      </c>
      <c r="F47" s="525" t="str">
        <f>E83</f>
        <v># 12</v>
      </c>
      <c r="G47" s="594"/>
      <c r="H47" s="342" t="s">
        <v>54</v>
      </c>
      <c r="I47" s="595"/>
    </row>
    <row r="48" spans="1:9" ht="17" customHeight="1">
      <c r="A48" s="596">
        <v>30</v>
      </c>
      <c r="B48" s="531"/>
      <c r="C48" s="536"/>
      <c r="D48" s="641"/>
      <c r="E48" s="536"/>
      <c r="F48" s="569"/>
      <c r="G48" s="597" t="s">
        <v>367</v>
      </c>
      <c r="H48" s="343" t="s">
        <v>403</v>
      </c>
      <c r="I48" s="585" t="s">
        <v>2</v>
      </c>
    </row>
    <row r="49" spans="1:9" ht="17" customHeight="1">
      <c r="A49" s="586"/>
      <c r="B49" s="507" t="s">
        <v>17</v>
      </c>
      <c r="C49" s="476"/>
      <c r="D49" s="578" t="s">
        <v>341</v>
      </c>
      <c r="E49" s="508"/>
      <c r="F49" s="537"/>
      <c r="G49" s="594"/>
      <c r="H49" s="340" t="s">
        <v>55</v>
      </c>
      <c r="I49" s="583"/>
    </row>
    <row r="50" spans="1:9" s="490" customFormat="1" ht="17" customHeight="1" thickBot="1">
      <c r="A50" s="590">
        <v>1600</v>
      </c>
      <c r="B50" s="503" t="str">
        <f>B23</f>
        <v># 10</v>
      </c>
      <c r="C50" s="536" t="str">
        <f>B88</f>
        <v># 11</v>
      </c>
      <c r="D50" s="536" t="str">
        <f>"# " &amp; VALUE(RIGHT(C50,2)+1)</f>
        <v># 12</v>
      </c>
      <c r="E50" s="536" t="str">
        <f>"# " &amp; VALUE(RIGHT(D50,2)+1)</f>
        <v># 13</v>
      </c>
      <c r="F50" s="539" t="str">
        <f>"# " &amp; VALUE(RIGHT(E50,2)+1)</f>
        <v># 14</v>
      </c>
      <c r="G50" s="594"/>
      <c r="H50" s="419"/>
      <c r="I50" s="592">
        <v>1600</v>
      </c>
    </row>
    <row r="51" spans="1:9" ht="17" customHeight="1">
      <c r="A51" s="491"/>
      <c r="B51" s="600" t="s">
        <v>101</v>
      </c>
      <c r="C51" s="553" t="s">
        <v>105</v>
      </c>
      <c r="D51" s="601" t="s">
        <v>107</v>
      </c>
      <c r="E51" s="563" t="s">
        <v>109</v>
      </c>
      <c r="F51" s="601" t="s">
        <v>60</v>
      </c>
      <c r="G51" s="594"/>
      <c r="H51" s="602" t="s">
        <v>23</v>
      </c>
      <c r="I51" s="603"/>
    </row>
    <row r="52" spans="1:9" ht="17" customHeight="1">
      <c r="A52" s="515"/>
      <c r="B52" s="604" t="s">
        <v>206</v>
      </c>
      <c r="C52" s="605" t="s">
        <v>207</v>
      </c>
      <c r="D52" s="606" t="s">
        <v>208</v>
      </c>
      <c r="E52" s="589" t="s">
        <v>209</v>
      </c>
      <c r="F52" s="607" t="s">
        <v>210</v>
      </c>
      <c r="G52" s="599"/>
      <c r="H52" s="421"/>
      <c r="I52" s="556"/>
    </row>
    <row r="53" spans="1:9" ht="16.75" customHeight="1">
      <c r="A53" s="500">
        <v>30</v>
      </c>
      <c r="B53" s="501" t="s">
        <v>97</v>
      </c>
      <c r="C53" s="503" t="s">
        <v>352</v>
      </c>
      <c r="D53" s="503" t="s">
        <v>352</v>
      </c>
      <c r="E53" s="503" t="s">
        <v>352</v>
      </c>
      <c r="F53" s="502" t="s">
        <v>402</v>
      </c>
      <c r="G53" s="608"/>
      <c r="H53" s="414"/>
      <c r="I53" s="609">
        <v>30</v>
      </c>
    </row>
    <row r="54" spans="1:9" ht="17" customHeight="1">
      <c r="A54" s="515"/>
      <c r="B54" s="610" t="s">
        <v>20</v>
      </c>
      <c r="C54" s="702" t="s">
        <v>439</v>
      </c>
      <c r="D54" s="612" t="s">
        <v>214</v>
      </c>
      <c r="E54" s="730" t="s">
        <v>113</v>
      </c>
      <c r="F54" s="731"/>
      <c r="G54" s="614" t="s">
        <v>20</v>
      </c>
      <c r="H54" s="414" t="s">
        <v>404</v>
      </c>
      <c r="I54" s="587"/>
    </row>
    <row r="55" spans="1:9" ht="17" customHeight="1">
      <c r="A55" s="515"/>
      <c r="B55" s="630" t="s">
        <v>368</v>
      </c>
      <c r="C55" s="711" t="s">
        <v>440</v>
      </c>
      <c r="D55" s="525" t="s">
        <v>112</v>
      </c>
      <c r="E55" s="714" t="s">
        <v>216</v>
      </c>
      <c r="F55" s="715"/>
      <c r="G55" s="591" t="s">
        <v>372</v>
      </c>
      <c r="H55" s="567"/>
      <c r="I55" s="587"/>
    </row>
    <row r="56" spans="1:9" s="490" customFormat="1" ht="17" customHeight="1" thickBot="1">
      <c r="A56" s="616">
        <v>1700</v>
      </c>
      <c r="B56" s="617"/>
      <c r="C56" s="703" t="s">
        <v>266</v>
      </c>
      <c r="D56" s="503" t="s">
        <v>352</v>
      </c>
      <c r="E56" s="706" t="s">
        <v>441</v>
      </c>
      <c r="F56" s="708" t="s">
        <v>442</v>
      </c>
      <c r="G56" s="409"/>
      <c r="H56" s="567"/>
      <c r="I56" s="592">
        <v>1700</v>
      </c>
    </row>
    <row r="57" spans="1:9" ht="17" customHeight="1">
      <c r="A57" s="544"/>
      <c r="B57" s="508" t="s">
        <v>117</v>
      </c>
      <c r="C57" s="620"/>
      <c r="D57" s="563"/>
      <c r="E57" s="563"/>
      <c r="F57" s="563"/>
      <c r="G57" s="269" t="s">
        <v>71</v>
      </c>
      <c r="H57" s="567"/>
      <c r="I57" s="603"/>
    </row>
    <row r="58" spans="1:9" ht="17" customHeight="1">
      <c r="A58" s="586"/>
      <c r="B58" s="552"/>
      <c r="C58" s="525"/>
      <c r="D58" s="565" t="s">
        <v>116</v>
      </c>
      <c r="E58" s="476"/>
      <c r="F58" s="476"/>
      <c r="G58" s="464"/>
      <c r="H58" s="567"/>
      <c r="I58" s="587"/>
    </row>
    <row r="59" spans="1:9" ht="17" customHeight="1">
      <c r="A59" s="596">
        <v>30</v>
      </c>
      <c r="B59" s="536" t="s">
        <v>405</v>
      </c>
      <c r="C59" s="536" t="str">
        <f>"# " &amp; VALUE(RIGHT(B59,4)+1)</f>
        <v># 1817</v>
      </c>
      <c r="D59" s="536" t="str">
        <f>"# " &amp; VALUE(RIGHT(C59,4)+1)</f>
        <v># 1818</v>
      </c>
      <c r="E59" s="536" t="str">
        <f>"# " &amp; VALUE(RIGHT(D59,4)+1)</f>
        <v># 1819</v>
      </c>
      <c r="F59" s="536" t="str">
        <f>"# " &amp; VALUE(RIGHT(E59,4)+1)</f>
        <v># 1820</v>
      </c>
      <c r="G59" s="464" t="s">
        <v>406</v>
      </c>
      <c r="H59" s="622"/>
      <c r="I59" s="609">
        <v>30</v>
      </c>
    </row>
    <row r="60" spans="1:9" ht="17" customHeight="1">
      <c r="A60" s="623"/>
      <c r="B60" s="552" t="s">
        <v>119</v>
      </c>
      <c r="C60" s="552"/>
      <c r="D60" s="552"/>
      <c r="E60" s="552"/>
      <c r="F60" s="552"/>
      <c r="G60" s="283" t="s">
        <v>407</v>
      </c>
      <c r="H60" s="268" t="s">
        <v>86</v>
      </c>
      <c r="I60" s="587"/>
    </row>
    <row r="61" spans="1:9" ht="17" customHeight="1">
      <c r="A61" s="586"/>
      <c r="B61" s="552"/>
      <c r="C61" s="552"/>
      <c r="D61" s="612" t="s">
        <v>221</v>
      </c>
      <c r="E61" s="612"/>
      <c r="F61" s="612"/>
      <c r="G61" s="283"/>
      <c r="H61" s="265" t="s">
        <v>408</v>
      </c>
      <c r="I61" s="587"/>
    </row>
    <row r="62" spans="1:9" s="490" customFormat="1" ht="17" customHeight="1" thickBot="1">
      <c r="A62" s="590">
        <v>1800</v>
      </c>
      <c r="B62" s="525" t="s">
        <v>387</v>
      </c>
      <c r="C62" s="525" t="str">
        <f>"# " &amp; VALUE(RIGHT(B62,2)+1)</f>
        <v># 17</v>
      </c>
      <c r="D62" s="525" t="str">
        <f>"# " &amp; VALUE(RIGHT(C62,2)+1)</f>
        <v># 18</v>
      </c>
      <c r="E62" s="525" t="str">
        <f>"# " &amp; VALUE(RIGHT(D62,2)+1)</f>
        <v># 19</v>
      </c>
      <c r="F62" s="525" t="str">
        <f>"# " &amp; VALUE(RIGHT(E62,2)+1)</f>
        <v># 20</v>
      </c>
      <c r="G62" s="311"/>
      <c r="H62" s="417" t="s">
        <v>62</v>
      </c>
      <c r="I62" s="592">
        <v>1800</v>
      </c>
    </row>
    <row r="63" spans="1:9" ht="17" customHeight="1">
      <c r="A63" s="586"/>
      <c r="B63" s="525"/>
      <c r="C63" s="525"/>
      <c r="D63" s="525"/>
      <c r="E63" s="525"/>
      <c r="F63" s="527"/>
      <c r="G63" s="746" t="s">
        <v>331</v>
      </c>
      <c r="H63" s="747"/>
      <c r="I63" s="511"/>
    </row>
    <row r="64" spans="1:9" ht="17" customHeight="1" thickBot="1">
      <c r="A64" s="596">
        <v>30</v>
      </c>
      <c r="B64" s="625"/>
      <c r="C64" s="513"/>
      <c r="D64" s="513"/>
      <c r="E64" s="513"/>
      <c r="F64" s="626"/>
      <c r="G64" s="701" t="s">
        <v>441</v>
      </c>
      <c r="H64" s="709" t="s">
        <v>442</v>
      </c>
      <c r="I64" s="505">
        <v>30</v>
      </c>
    </row>
    <row r="65" spans="1:9" ht="17" customHeight="1">
      <c r="A65" s="586"/>
      <c r="B65" s="718" t="s">
        <v>223</v>
      </c>
      <c r="C65" s="719"/>
      <c r="D65" s="719"/>
      <c r="E65" s="719"/>
      <c r="F65" s="720"/>
      <c r="G65" s="721" t="s">
        <v>224</v>
      </c>
      <c r="H65" s="722"/>
      <c r="I65" s="511"/>
    </row>
    <row r="66" spans="1:9" s="490" customFormat="1" ht="12.65" customHeight="1" thickBot="1">
      <c r="A66" s="590">
        <v>1900</v>
      </c>
      <c r="B66" s="244"/>
      <c r="C66" s="244"/>
      <c r="D66" s="244"/>
      <c r="E66" s="244"/>
      <c r="F66" s="230">
        <v>1905</v>
      </c>
      <c r="G66" s="245"/>
      <c r="H66" s="246"/>
      <c r="I66" s="627">
        <v>1900</v>
      </c>
    </row>
    <row r="67" spans="1:9" s="490" customFormat="1" ht="17" customHeight="1">
      <c r="A67" s="616"/>
      <c r="B67" s="249" t="s">
        <v>123</v>
      </c>
      <c r="C67" s="248" t="s">
        <v>71</v>
      </c>
      <c r="D67" s="249" t="s">
        <v>123</v>
      </c>
      <c r="E67" s="248" t="s">
        <v>66</v>
      </c>
      <c r="F67" s="250" t="s">
        <v>126</v>
      </c>
      <c r="G67" s="251" t="s">
        <v>84</v>
      </c>
      <c r="H67" s="252" t="s">
        <v>85</v>
      </c>
      <c r="I67" s="629"/>
    </row>
    <row r="68" spans="1:9" s="490" customFormat="1" ht="17" customHeight="1">
      <c r="A68" s="616"/>
      <c r="B68" s="255" t="s">
        <v>409</v>
      </c>
      <c r="C68" s="254" t="s">
        <v>410</v>
      </c>
      <c r="D68" s="255" t="s">
        <v>411</v>
      </c>
      <c r="E68" s="254" t="s">
        <v>412</v>
      </c>
      <c r="F68" s="256" t="s">
        <v>413</v>
      </c>
      <c r="G68" s="257" t="s">
        <v>414</v>
      </c>
      <c r="H68" s="258" t="s">
        <v>415</v>
      </c>
      <c r="I68" s="631"/>
    </row>
    <row r="69" spans="1:9" s="490" customFormat="1" ht="17" customHeight="1">
      <c r="A69" s="515">
        <v>30</v>
      </c>
      <c r="B69" s="261" t="s">
        <v>135</v>
      </c>
      <c r="C69" s="260" t="s">
        <v>70</v>
      </c>
      <c r="D69" s="261" t="s">
        <v>135</v>
      </c>
      <c r="E69" s="260" t="s">
        <v>67</v>
      </c>
      <c r="F69" s="262" t="s">
        <v>231</v>
      </c>
      <c r="G69" s="263" t="s">
        <v>63</v>
      </c>
      <c r="H69" s="264" t="s">
        <v>232</v>
      </c>
      <c r="I69" s="511">
        <v>30</v>
      </c>
    </row>
    <row r="70" spans="1:9" ht="17" customHeight="1">
      <c r="A70" s="632"/>
      <c r="B70" s="233" t="s">
        <v>88</v>
      </c>
      <c r="C70" s="234"/>
      <c r="D70" s="234"/>
      <c r="E70" s="265" t="s">
        <v>233</v>
      </c>
      <c r="F70" s="234"/>
      <c r="G70" s="234"/>
      <c r="H70" s="234"/>
      <c r="I70" s="633"/>
    </row>
    <row r="71" spans="1:9" s="490" customFormat="1" ht="17" customHeight="1" thickBot="1">
      <c r="A71" s="616">
        <v>2000</v>
      </c>
      <c r="B71" s="266" t="s">
        <v>416</v>
      </c>
      <c r="C71" s="239" t="str">
        <f t="shared" ref="C71:H71" si="9">"# " &amp; VALUE(RIGHT(B71,2)+1)</f>
        <v># 56</v>
      </c>
      <c r="D71" s="239" t="str">
        <f t="shared" si="9"/>
        <v># 57</v>
      </c>
      <c r="E71" s="239" t="str">
        <f t="shared" si="9"/>
        <v># 58</v>
      </c>
      <c r="F71" s="239" t="str">
        <f t="shared" si="9"/>
        <v># 59</v>
      </c>
      <c r="G71" s="239" t="str">
        <f t="shared" si="9"/>
        <v># 60</v>
      </c>
      <c r="H71" s="239" t="str">
        <f t="shared" si="9"/>
        <v># 61</v>
      </c>
      <c r="I71" s="627">
        <v>2000</v>
      </c>
    </row>
    <row r="72" spans="1:9" s="490" customFormat="1" ht="17" customHeight="1">
      <c r="A72" s="634"/>
      <c r="B72" s="233" t="s">
        <v>29</v>
      </c>
      <c r="C72" s="267" t="s">
        <v>22</v>
      </c>
      <c r="D72" s="268"/>
      <c r="E72" s="268" t="s">
        <v>235</v>
      </c>
      <c r="F72" s="236"/>
      <c r="G72" s="751" t="s">
        <v>446</v>
      </c>
      <c r="H72" s="784" t="s">
        <v>451</v>
      </c>
      <c r="I72" s="629"/>
    </row>
    <row r="73" spans="1:9" ht="17" customHeight="1">
      <c r="A73" s="515">
        <v>30</v>
      </c>
      <c r="B73" s="266" t="s">
        <v>417</v>
      </c>
      <c r="C73" s="241" t="str">
        <f>"# " &amp; VALUE(RIGHT(B73,4)+1)</f>
        <v># 2500</v>
      </c>
      <c r="D73" s="241" t="str">
        <f>"# " &amp; VALUE(RIGHT(C73,4)+1)</f>
        <v># 2501</v>
      </c>
      <c r="E73" s="241" t="str">
        <f>"# " &amp; VALUE(RIGHT(D73,4)+1)</f>
        <v># 2502</v>
      </c>
      <c r="F73" s="241" t="str">
        <f>"# " &amp; VALUE(RIGHT(E73,4)+1)</f>
        <v># 2503</v>
      </c>
      <c r="G73" s="774"/>
      <c r="H73" s="783"/>
      <c r="I73" s="505">
        <v>30</v>
      </c>
    </row>
    <row r="74" spans="1:9" ht="17" customHeight="1">
      <c r="A74" s="506"/>
      <c r="B74" s="233" t="s">
        <v>237</v>
      </c>
      <c r="C74" s="268"/>
      <c r="D74" s="236" t="s">
        <v>22</v>
      </c>
      <c r="E74" s="235"/>
      <c r="F74" s="235"/>
      <c r="G74" s="752"/>
      <c r="H74" s="785"/>
      <c r="I74" s="635"/>
    </row>
    <row r="75" spans="1:9" ht="17" customHeight="1" thickBot="1">
      <c r="A75" s="515"/>
      <c r="B75" s="240"/>
      <c r="C75" s="275"/>
      <c r="D75" s="241"/>
      <c r="E75" s="241"/>
      <c r="F75" s="241"/>
      <c r="G75" s="753" t="s">
        <v>447</v>
      </c>
      <c r="H75" s="782"/>
      <c r="I75" s="511"/>
    </row>
    <row r="76" spans="1:9" s="490" customFormat="1" ht="17" customHeight="1" thickBot="1">
      <c r="A76" s="637">
        <v>2100</v>
      </c>
      <c r="B76" s="266"/>
      <c r="C76" s="349"/>
      <c r="D76" s="265" t="s">
        <v>239</v>
      </c>
      <c r="E76" s="241"/>
      <c r="F76" s="241"/>
      <c r="G76" s="750" t="s">
        <v>448</v>
      </c>
      <c r="H76" s="781"/>
      <c r="I76" s="627">
        <v>2100</v>
      </c>
    </row>
    <row r="77" spans="1:9" s="490" customFormat="1" ht="17" customHeight="1">
      <c r="A77" s="634"/>
      <c r="B77" s="266" t="s">
        <v>356</v>
      </c>
      <c r="C77" s="241" t="str">
        <f>"# " &amp; VALUE(RIGHT(B77,2)+1)</f>
        <v># 12</v>
      </c>
      <c r="D77" s="241" t="str">
        <f>"# " &amp; VALUE(RIGHT(C77,2)+1)</f>
        <v># 13</v>
      </c>
      <c r="E77" s="241" t="str">
        <f>"# " &amp; VALUE(RIGHT(D77,2)+1)</f>
        <v># 14</v>
      </c>
      <c r="F77" s="241" t="str">
        <f>"# " &amp; VALUE(RIGHT(E77,2)+1)</f>
        <v># 15</v>
      </c>
      <c r="G77" s="754"/>
      <c r="H77" s="782" t="s">
        <v>418</v>
      </c>
      <c r="I77" s="629"/>
    </row>
    <row r="78" spans="1:9" s="490" customFormat="1" ht="17" customHeight="1">
      <c r="A78" s="616"/>
      <c r="B78" s="266"/>
      <c r="C78" s="241"/>
      <c r="D78" s="241"/>
      <c r="E78" s="241"/>
      <c r="F78" s="241"/>
      <c r="G78" s="752"/>
      <c r="H78" s="781" t="s">
        <v>452</v>
      </c>
      <c r="I78" s="631"/>
    </row>
    <row r="79" spans="1:9" ht="17" customHeight="1">
      <c r="A79" s="500">
        <v>30</v>
      </c>
      <c r="B79" s="238"/>
      <c r="C79" s="239"/>
      <c r="D79" s="241"/>
      <c r="E79" s="239"/>
      <c r="F79" s="333"/>
      <c r="G79" s="755"/>
      <c r="H79" s="780"/>
      <c r="I79" s="505">
        <v>30</v>
      </c>
    </row>
    <row r="80" spans="1:9" ht="17" customHeight="1">
      <c r="A80" s="515"/>
      <c r="B80" s="268" t="s">
        <v>240</v>
      </c>
      <c r="C80" s="268"/>
      <c r="D80" s="268"/>
      <c r="E80" s="235"/>
      <c r="F80" s="235"/>
      <c r="G80" s="756" t="s">
        <v>419</v>
      </c>
      <c r="H80" s="779"/>
      <c r="I80" s="511"/>
    </row>
    <row r="81" spans="1:9" ht="17" customHeight="1">
      <c r="A81" s="515"/>
      <c r="B81" s="240"/>
      <c r="C81" s="275"/>
      <c r="D81" s="241"/>
      <c r="E81" s="241"/>
      <c r="F81" s="241"/>
      <c r="G81" s="757" t="s">
        <v>420</v>
      </c>
      <c r="H81" s="778"/>
      <c r="I81" s="511"/>
    </row>
    <row r="82" spans="1:9" s="490" customFormat="1" ht="17" customHeight="1" thickBot="1">
      <c r="A82" s="639">
        <v>2200</v>
      </c>
      <c r="B82" s="287"/>
      <c r="C82" s="234"/>
      <c r="D82" s="241" t="s">
        <v>244</v>
      </c>
      <c r="E82" s="288"/>
      <c r="F82" s="241"/>
      <c r="G82" s="758" t="s">
        <v>421</v>
      </c>
      <c r="H82" s="777"/>
      <c r="I82" s="627">
        <v>2200</v>
      </c>
    </row>
    <row r="83" spans="1:9" s="490" customFormat="1" ht="17" customHeight="1">
      <c r="A83" s="616"/>
      <c r="B83" s="266" t="s">
        <v>338</v>
      </c>
      <c r="C83" s="241" t="str">
        <f>"# " &amp; VALUE(RIGHT(B83,2)+1)</f>
        <v># 10</v>
      </c>
      <c r="D83" s="241" t="str">
        <f>"# " &amp; VALUE(RIGHT(C83,2)+1)</f>
        <v># 11</v>
      </c>
      <c r="E83" s="241" t="str">
        <f>"# " &amp; VALUE(RIGHT(D83,2)+1)</f>
        <v># 12</v>
      </c>
      <c r="F83" s="241" t="str">
        <f>"# " &amp; VALUE(RIGHT(E83,2)+1)</f>
        <v># 13</v>
      </c>
      <c r="G83" s="751">
        <v>800641584</v>
      </c>
      <c r="H83" s="776" t="s">
        <v>453</v>
      </c>
      <c r="I83" s="629"/>
    </row>
    <row r="84" spans="1:9" s="490" customFormat="1" ht="17" customHeight="1">
      <c r="A84" s="616"/>
      <c r="B84" s="266"/>
      <c r="C84" s="241"/>
      <c r="D84" s="241"/>
      <c r="E84" s="241"/>
      <c r="F84" s="241"/>
      <c r="G84" s="759"/>
      <c r="H84" s="775"/>
      <c r="I84" s="631"/>
    </row>
    <row r="85" spans="1:9" ht="17" customHeight="1">
      <c r="A85" s="500">
        <v>30</v>
      </c>
      <c r="B85" s="238"/>
      <c r="C85" s="239"/>
      <c r="D85" s="239"/>
      <c r="E85" s="239"/>
      <c r="F85" s="336">
        <v>2230</v>
      </c>
      <c r="G85" s="760" t="s">
        <v>449</v>
      </c>
      <c r="H85" s="771" t="s">
        <v>454</v>
      </c>
      <c r="I85" s="505">
        <v>30</v>
      </c>
    </row>
    <row r="86" spans="1:9" ht="17" customHeight="1">
      <c r="A86" s="506"/>
      <c r="B86" s="240">
        <v>800652261</v>
      </c>
      <c r="C86" s="296"/>
      <c r="D86" s="297"/>
      <c r="E86" s="234"/>
      <c r="F86" s="234"/>
      <c r="G86" s="761" t="s">
        <v>450</v>
      </c>
      <c r="H86" s="778" t="s">
        <v>455</v>
      </c>
      <c r="I86" s="511"/>
    </row>
    <row r="87" spans="1:9" ht="17" customHeight="1">
      <c r="A87" s="515"/>
      <c r="B87" s="299"/>
      <c r="C87" s="296"/>
      <c r="D87" s="265" t="s">
        <v>341</v>
      </c>
      <c r="E87" s="234"/>
      <c r="F87" s="300"/>
      <c r="G87" s="759"/>
      <c r="H87" s="777">
        <v>2245</v>
      </c>
      <c r="I87" s="511"/>
    </row>
    <row r="88" spans="1:9" ht="17" customHeight="1">
      <c r="A88" s="515"/>
      <c r="B88" s="266" t="s">
        <v>356</v>
      </c>
      <c r="C88" s="241" t="str">
        <f>"# " &amp; VALUE(RIGHT(B88,2)+1)</f>
        <v># 12</v>
      </c>
      <c r="D88" s="241" t="str">
        <f>"# " &amp; VALUE(RIGHT(C88,2)+1)</f>
        <v># 13</v>
      </c>
      <c r="E88" s="241" t="str">
        <f>"# " &amp; VALUE(RIGHT(D88,2)+1)</f>
        <v># 14</v>
      </c>
      <c r="F88" s="241" t="str">
        <f>"# " &amp; VALUE(RIGHT(E88,2)+1)</f>
        <v># 15</v>
      </c>
      <c r="G88" s="762"/>
      <c r="H88" s="751" t="s">
        <v>456</v>
      </c>
      <c r="I88" s="511"/>
    </row>
    <row r="89" spans="1:9" ht="17" customHeight="1" thickBot="1">
      <c r="A89" s="639">
        <v>2300</v>
      </c>
      <c r="B89" s="238"/>
      <c r="C89" s="239"/>
      <c r="D89" s="302"/>
      <c r="E89" s="302"/>
      <c r="F89" s="302">
        <v>2305</v>
      </c>
      <c r="G89" s="763"/>
      <c r="H89" s="772" t="s">
        <v>425</v>
      </c>
      <c r="I89" s="627">
        <v>2300</v>
      </c>
    </row>
    <row r="90" spans="1:9" s="490" customFormat="1" ht="17" customHeight="1">
      <c r="A90" s="646"/>
      <c r="B90" s="240" t="s">
        <v>83</v>
      </c>
      <c r="C90" s="349"/>
      <c r="D90" s="241"/>
      <c r="E90" s="304"/>
      <c r="F90" s="305">
        <v>800651265</v>
      </c>
      <c r="G90" s="770" t="s">
        <v>457</v>
      </c>
      <c r="H90" s="757" t="s">
        <v>458</v>
      </c>
      <c r="I90" s="629"/>
    </row>
    <row r="91" spans="1:9" s="490" customFormat="1" ht="17" customHeight="1">
      <c r="A91" s="646"/>
      <c r="B91" s="266"/>
      <c r="C91" s="307" t="s">
        <v>251</v>
      </c>
      <c r="D91" s="288"/>
      <c r="E91" s="308" t="s">
        <v>169</v>
      </c>
      <c r="F91" s="307" t="s">
        <v>251</v>
      </c>
      <c r="G91" s="772" t="s">
        <v>422</v>
      </c>
      <c r="H91" s="769"/>
      <c r="I91" s="631"/>
    </row>
    <row r="92" spans="1:9" s="490" customFormat="1" ht="17" customHeight="1" thickBot="1">
      <c r="A92" s="647">
        <v>2315</v>
      </c>
      <c r="B92" s="266" t="s">
        <v>423</v>
      </c>
      <c r="C92" s="241" t="str">
        <f>"# " &amp; VALUE(RIGHT(B92,4)+1)</f>
        <v># 3723</v>
      </c>
      <c r="D92" s="241" t="str">
        <f>"# " &amp; VALUE(RIGHT(C92,4)+1)</f>
        <v># 3724</v>
      </c>
      <c r="E92" s="309"/>
      <c r="F92" s="310" t="s">
        <v>424</v>
      </c>
      <c r="G92" s="758" t="s">
        <v>459</v>
      </c>
      <c r="H92" s="769"/>
      <c r="I92" s="648">
        <v>2315</v>
      </c>
    </row>
    <row r="93" spans="1:9" ht="17" customHeight="1" thickBot="1">
      <c r="A93" s="500">
        <v>30</v>
      </c>
      <c r="B93" s="312"/>
      <c r="C93" s="313"/>
      <c r="D93" s="313"/>
      <c r="E93" s="314" t="s">
        <v>170</v>
      </c>
      <c r="F93" s="313"/>
      <c r="G93" s="768" t="s">
        <v>169</v>
      </c>
      <c r="H93" s="767"/>
      <c r="I93" s="650">
        <v>30</v>
      </c>
    </row>
    <row r="94" spans="1:9" ht="17" customHeight="1">
      <c r="A94" s="506"/>
      <c r="B94" s="266"/>
      <c r="C94" s="225"/>
      <c r="D94" s="225" t="s">
        <v>69</v>
      </c>
      <c r="E94" s="601" t="s">
        <v>17</v>
      </c>
      <c r="F94" s="225"/>
      <c r="G94" s="766" t="s">
        <v>321</v>
      </c>
      <c r="H94" s="765" t="s">
        <v>401</v>
      </c>
      <c r="I94" s="511"/>
    </row>
    <row r="95" spans="1:9" ht="17" customHeight="1">
      <c r="A95" s="515"/>
      <c r="B95" s="266"/>
      <c r="C95" s="234"/>
      <c r="D95" s="234"/>
      <c r="E95" s="630" t="str">
        <f>E68</f>
        <v>動物森友島 #7</v>
      </c>
      <c r="F95" s="234"/>
      <c r="G95" s="759"/>
      <c r="H95" s="757" t="s">
        <v>420</v>
      </c>
      <c r="I95" s="511"/>
    </row>
    <row r="96" spans="1:9" ht="17" customHeight="1" thickBot="1">
      <c r="A96" s="515"/>
      <c r="B96" s="266"/>
      <c r="C96" s="234"/>
      <c r="D96" s="234"/>
      <c r="E96" s="591"/>
      <c r="F96" s="349">
        <v>2350</v>
      </c>
      <c r="G96" s="764" t="s">
        <v>460</v>
      </c>
      <c r="H96" s="757"/>
      <c r="I96" s="511"/>
    </row>
    <row r="97" spans="1:9" s="490" customFormat="1" ht="17" customHeight="1" thickBot="1">
      <c r="A97" s="481" t="s">
        <v>9</v>
      </c>
      <c r="B97" s="350"/>
      <c r="C97" s="316"/>
      <c r="D97" s="316" t="s">
        <v>49</v>
      </c>
      <c r="E97" s="502"/>
      <c r="F97" s="316"/>
      <c r="G97" s="761"/>
      <c r="H97" s="758"/>
      <c r="I97" s="514" t="s">
        <v>9</v>
      </c>
    </row>
    <row r="98" spans="1:9" ht="17" customHeight="1">
      <c r="A98" s="491"/>
      <c r="B98" s="519" t="s">
        <v>17</v>
      </c>
      <c r="C98" s="649"/>
      <c r="D98" s="649"/>
      <c r="E98" s="649"/>
      <c r="F98" s="649"/>
      <c r="G98" s="630"/>
      <c r="H98" s="570" t="s">
        <v>20</v>
      </c>
      <c r="I98" s="499"/>
    </row>
    <row r="99" spans="1:9" ht="17" customHeight="1">
      <c r="A99" s="515"/>
      <c r="B99" s="552"/>
      <c r="C99" s="476"/>
      <c r="D99" s="476" t="str">
        <f>D58</f>
        <v>兄弟幫 Big Boys Club (2505 EPI)</v>
      </c>
      <c r="E99" s="476"/>
      <c r="F99" s="566"/>
      <c r="G99" s="640"/>
      <c r="H99" s="568" t="str">
        <f>H34</f>
        <v>新聞掏寶 # 239</v>
      </c>
      <c r="I99" s="511"/>
    </row>
    <row r="100" spans="1:9" ht="17" customHeight="1">
      <c r="A100" s="500">
        <v>30</v>
      </c>
      <c r="B100" s="536" t="str">
        <f>B59</f>
        <v># 1816</v>
      </c>
      <c r="C100" s="536" t="str">
        <f>C59</f>
        <v># 1817</v>
      </c>
      <c r="D100" s="536" t="str">
        <f>D59</f>
        <v># 1818</v>
      </c>
      <c r="E100" s="536" t="str">
        <f>E59</f>
        <v># 1819</v>
      </c>
      <c r="F100" s="536" t="str">
        <f>F59</f>
        <v># 1820</v>
      </c>
      <c r="G100" s="645"/>
      <c r="H100" s="619"/>
      <c r="I100" s="505">
        <v>30</v>
      </c>
    </row>
    <row r="101" spans="1:9" ht="17" customHeight="1">
      <c r="A101" s="515"/>
      <c r="B101" s="534" t="s">
        <v>17</v>
      </c>
      <c r="C101" s="508"/>
      <c r="D101" s="509"/>
      <c r="E101" s="509"/>
      <c r="F101" s="545"/>
      <c r="G101" s="628" t="s">
        <v>23</v>
      </c>
      <c r="H101" s="570" t="s">
        <v>20</v>
      </c>
      <c r="I101" s="651"/>
    </row>
    <row r="102" spans="1:9" s="490" customFormat="1" ht="17" customHeight="1" thickBot="1">
      <c r="A102" s="481" t="s">
        <v>10</v>
      </c>
      <c r="B102" s="665"/>
      <c r="C102" s="476"/>
      <c r="D102" s="525" t="s">
        <v>244</v>
      </c>
      <c r="F102" s="525"/>
      <c r="G102" s="712" t="s">
        <v>443</v>
      </c>
      <c r="H102" s="578" t="str">
        <f>H61</f>
        <v>財經透視 # 9</v>
      </c>
      <c r="I102" s="484" t="s">
        <v>10</v>
      </c>
    </row>
    <row r="103" spans="1:9" ht="17" customHeight="1">
      <c r="A103" s="571"/>
      <c r="B103" s="524" t="s">
        <v>338</v>
      </c>
      <c r="C103" s="525" t="str">
        <f>"# " &amp; VALUE(RIGHT(B103,2)+1)</f>
        <v># 10</v>
      </c>
      <c r="D103" s="525" t="str">
        <f>"# " &amp; VALUE(RIGHT(C103,2)+1)</f>
        <v># 11</v>
      </c>
      <c r="E103" s="525" t="str">
        <f>"# " &amp; VALUE(RIGHT(D103,2)+1)</f>
        <v># 12</v>
      </c>
      <c r="F103" s="525" t="str">
        <f>"# " &amp; VALUE(RIGHT(E103,2)+1)</f>
        <v># 13</v>
      </c>
      <c r="G103" s="628" t="s">
        <v>23</v>
      </c>
      <c r="H103" s="570" t="s">
        <v>20</v>
      </c>
      <c r="I103" s="573"/>
    </row>
    <row r="104" spans="1:9" ht="17" customHeight="1">
      <c r="A104" s="652">
        <v>30</v>
      </c>
      <c r="B104" s="501"/>
      <c r="C104" s="536"/>
      <c r="D104" s="536"/>
      <c r="E104" s="536"/>
      <c r="F104" s="539"/>
      <c r="G104" s="674" t="s">
        <v>426</v>
      </c>
      <c r="H104" s="568" t="str">
        <f>H68</f>
        <v>星期日檔案 # 9</v>
      </c>
      <c r="I104" s="575">
        <v>30</v>
      </c>
    </row>
    <row r="105" spans="1:9" ht="17" customHeight="1">
      <c r="A105" s="576"/>
      <c r="B105" s="534" t="s">
        <v>17</v>
      </c>
      <c r="C105" s="508"/>
      <c r="D105" s="509"/>
      <c r="E105" s="509"/>
      <c r="F105" s="545"/>
      <c r="G105" s="628" t="s">
        <v>23</v>
      </c>
      <c r="H105" s="615" t="s">
        <v>23</v>
      </c>
      <c r="I105" s="530"/>
    </row>
    <row r="106" spans="1:9" s="490" customFormat="1" ht="17" customHeight="1" thickBot="1">
      <c r="A106" s="481" t="s">
        <v>11</v>
      </c>
      <c r="B106" s="524"/>
      <c r="C106" s="475"/>
      <c r="D106" s="525" t="str">
        <f>$D$76</f>
        <v>痞子無間道 YOUR FINESSE (25 EPI)</v>
      </c>
      <c r="E106" s="525"/>
      <c r="F106" s="527"/>
      <c r="G106" s="642" t="s">
        <v>351</v>
      </c>
      <c r="H106" s="577"/>
      <c r="I106" s="514" t="s">
        <v>11</v>
      </c>
    </row>
    <row r="107" spans="1:9" ht="17" customHeight="1">
      <c r="A107" s="571"/>
      <c r="B107" s="524" t="str">
        <f>B77</f>
        <v># 11</v>
      </c>
      <c r="C107" s="525" t="str">
        <f>"# " &amp; VALUE(RIGHT(B107,2)+1)</f>
        <v># 12</v>
      </c>
      <c r="D107" s="525" t="str">
        <f>"# " &amp; VALUE(RIGHT(C107,2)+1)</f>
        <v># 13</v>
      </c>
      <c r="E107" s="525" t="str">
        <f>"# " &amp; VALUE(RIGHT(D107,2)+1)</f>
        <v># 14</v>
      </c>
      <c r="F107" s="527" t="str">
        <f>"# " &amp; VALUE(RIGHT(E107,2)+1)</f>
        <v># 15</v>
      </c>
      <c r="G107" s="643"/>
      <c r="H107" s="577"/>
      <c r="I107" s="522"/>
    </row>
    <row r="108" spans="1:9" ht="17" customHeight="1">
      <c r="A108" s="541">
        <v>30</v>
      </c>
      <c r="B108" s="531"/>
      <c r="C108" s="536"/>
      <c r="D108" s="536"/>
      <c r="E108" s="536"/>
      <c r="F108" s="539"/>
      <c r="G108" s="653"/>
      <c r="H108" s="636" t="str">
        <f>H77</f>
        <v>中年好聲音3 #17</v>
      </c>
      <c r="I108" s="528">
        <v>30</v>
      </c>
    </row>
    <row r="109" spans="1:9" ht="17" customHeight="1">
      <c r="A109" s="576"/>
      <c r="B109" s="654" t="s">
        <v>17</v>
      </c>
      <c r="C109" s="508"/>
      <c r="D109" s="508" t="str">
        <f>$E$72</f>
        <v xml:space="preserve">愛．回家之開心速遞  Lo And Behold </v>
      </c>
      <c r="E109" s="508"/>
      <c r="F109" s="537"/>
      <c r="G109" s="655" t="s">
        <v>23</v>
      </c>
      <c r="H109" s="577"/>
      <c r="I109" s="530"/>
    </row>
    <row r="110" spans="1:9" s="490" customFormat="1" ht="17" customHeight="1" thickBot="1">
      <c r="A110" s="481" t="s">
        <v>12</v>
      </c>
      <c r="B110" s="501" t="str">
        <f>B73</f>
        <v># 2499</v>
      </c>
      <c r="C110" s="536" t="str">
        <f t="shared" ref="C110:F110" si="10">C73</f>
        <v># 2500</v>
      </c>
      <c r="D110" s="536" t="str">
        <f t="shared" si="10"/>
        <v># 2501</v>
      </c>
      <c r="E110" s="536" t="str">
        <f t="shared" si="10"/>
        <v># 2502</v>
      </c>
      <c r="F110" s="539" t="str">
        <f t="shared" si="10"/>
        <v># 2503</v>
      </c>
      <c r="G110" s="536" t="str">
        <f>G37</f>
        <v>思家大戰 # 64</v>
      </c>
      <c r="H110" s="656"/>
      <c r="I110" s="514" t="s">
        <v>12</v>
      </c>
    </row>
    <row r="111" spans="1:9" ht="17" customHeight="1">
      <c r="A111" s="571"/>
      <c r="B111" s="654" t="s">
        <v>17</v>
      </c>
      <c r="C111" s="563"/>
      <c r="D111" s="525" t="s">
        <v>258</v>
      </c>
      <c r="E111" s="508"/>
      <c r="F111" s="508"/>
      <c r="G111" s="525"/>
      <c r="H111" s="638"/>
      <c r="I111" s="522"/>
    </row>
    <row r="112" spans="1:9" ht="17" customHeight="1">
      <c r="A112" s="652">
        <v>30</v>
      </c>
      <c r="B112" s="501" t="str">
        <f>B71</f>
        <v># 55</v>
      </c>
      <c r="C112" s="536" t="str">
        <f t="shared" ref="C112:F112" si="11">C71</f>
        <v># 56</v>
      </c>
      <c r="D112" s="536" t="str">
        <f t="shared" si="11"/>
        <v># 57</v>
      </c>
      <c r="E112" s="536" t="str">
        <f t="shared" si="11"/>
        <v># 58</v>
      </c>
      <c r="F112" s="536" t="str">
        <f t="shared" si="11"/>
        <v># 59</v>
      </c>
      <c r="G112" s="536" t="str">
        <f>G71</f>
        <v># 60</v>
      </c>
      <c r="H112" s="659"/>
      <c r="I112" s="528">
        <v>30</v>
      </c>
    </row>
    <row r="113" spans="1:9" ht="17" customHeight="1">
      <c r="A113" s="541"/>
      <c r="B113" s="657" t="s">
        <v>17</v>
      </c>
      <c r="C113" s="563" t="s">
        <v>17</v>
      </c>
      <c r="D113" s="601" t="s">
        <v>17</v>
      </c>
      <c r="E113" s="507" t="s">
        <v>17</v>
      </c>
      <c r="F113" s="507" t="s">
        <v>17</v>
      </c>
      <c r="G113" s="628" t="s">
        <v>23</v>
      </c>
      <c r="H113" s="525" t="s">
        <v>258</v>
      </c>
      <c r="I113" s="542"/>
    </row>
    <row r="114" spans="1:9" s="490" customFormat="1" ht="17" customHeight="1" thickBot="1">
      <c r="A114" s="481" t="s">
        <v>15</v>
      </c>
      <c r="B114" s="658" t="str">
        <f>B68</f>
        <v>美食新聞報道 # 64</v>
      </c>
      <c r="C114" s="525" t="str">
        <f>$C$68</f>
        <v>解風福岡 #15</v>
      </c>
      <c r="D114" s="591" t="str">
        <f>D68</f>
        <v>美食新聞報道 # 65</v>
      </c>
      <c r="E114" s="502" t="str">
        <f>$E$68</f>
        <v>動物森友島 #7</v>
      </c>
      <c r="F114" s="503" t="str">
        <f>F68</f>
        <v>最強生命線 # 386</v>
      </c>
      <c r="G114" s="424"/>
      <c r="H114" s="536" t="str">
        <f>H71</f>
        <v># 61</v>
      </c>
      <c r="I114" s="514" t="s">
        <v>15</v>
      </c>
    </row>
    <row r="115" spans="1:9" ht="17" customHeight="1">
      <c r="A115" s="571"/>
      <c r="B115" s="534" t="s">
        <v>17</v>
      </c>
      <c r="C115" s="508"/>
      <c r="D115" s="509"/>
      <c r="E115" s="525"/>
      <c r="F115" s="509"/>
      <c r="G115" s="414" t="s">
        <v>404</v>
      </c>
      <c r="H115" s="615" t="s">
        <v>23</v>
      </c>
      <c r="I115" s="522"/>
    </row>
    <row r="116" spans="1:9" ht="17" customHeight="1">
      <c r="A116" s="652">
        <v>30</v>
      </c>
      <c r="B116" s="660"/>
      <c r="C116" s="525"/>
      <c r="D116" s="612" t="str">
        <f>D61</f>
        <v>玉樓春 Song of Youth (43 EPI)</v>
      </c>
      <c r="E116" s="589"/>
      <c r="F116" s="588"/>
      <c r="G116" s="643"/>
      <c r="H116" s="662" t="str">
        <f>H85</f>
        <v>友乜唔講得 #6</v>
      </c>
      <c r="I116" s="528">
        <v>30</v>
      </c>
    </row>
    <row r="117" spans="1:9" ht="17" customHeight="1">
      <c r="A117" s="541"/>
      <c r="B117" s="524" t="str">
        <f>B62</f>
        <v># 16</v>
      </c>
      <c r="C117" s="525" t="str">
        <f>C62</f>
        <v># 17</v>
      </c>
      <c r="D117" s="525" t="str">
        <f>D62</f>
        <v># 18</v>
      </c>
      <c r="E117" s="525" t="str">
        <f>E62</f>
        <v># 19</v>
      </c>
      <c r="F117" s="525" t="str">
        <f>F62</f>
        <v># 20</v>
      </c>
      <c r="G117" s="640"/>
      <c r="H117" s="663" t="s">
        <v>162</v>
      </c>
      <c r="I117" s="530"/>
    </row>
    <row r="118" spans="1:9" s="490" customFormat="1" ht="17" customHeight="1" thickBot="1">
      <c r="A118" s="481" t="s">
        <v>13</v>
      </c>
      <c r="B118" s="531"/>
      <c r="C118" s="536"/>
      <c r="D118" s="536"/>
      <c r="E118" s="536"/>
      <c r="F118" s="536"/>
      <c r="G118" s="572"/>
      <c r="H118" s="567" t="str">
        <f>G91</f>
        <v>勁歌金榜 # 9</v>
      </c>
      <c r="I118" s="514" t="s">
        <v>13</v>
      </c>
    </row>
    <row r="119" spans="1:9" ht="17" customHeight="1">
      <c r="A119" s="515"/>
      <c r="B119" s="654" t="s">
        <v>17</v>
      </c>
      <c r="C119" s="563"/>
      <c r="D119" s="509" t="str">
        <f>D$40</f>
        <v>*流行都市  Big City Shop 2025</v>
      </c>
      <c r="E119" s="508"/>
      <c r="F119" s="537"/>
      <c r="G119" s="628" t="s">
        <v>23</v>
      </c>
      <c r="H119" s="664" t="s">
        <v>20</v>
      </c>
      <c r="I119" s="511"/>
    </row>
    <row r="120" spans="1:9" ht="17" customHeight="1">
      <c r="A120" s="652" t="s">
        <v>2</v>
      </c>
      <c r="B120" s="501" t="str">
        <f>B$41</f>
        <v># 1661</v>
      </c>
      <c r="C120" s="536" t="str">
        <f>C$41</f>
        <v># 1662</v>
      </c>
      <c r="D120" s="536" t="str">
        <f>D$41</f>
        <v># 1663</v>
      </c>
      <c r="E120" s="536" t="str">
        <f>E$41</f>
        <v># 1664</v>
      </c>
      <c r="F120" s="773" t="s">
        <v>461</v>
      </c>
      <c r="G120" s="591" t="str">
        <f>G68</f>
        <v>新聞透視 # 9</v>
      </c>
      <c r="H120" s="580" t="str">
        <f>H38</f>
        <v>過節 # 6</v>
      </c>
      <c r="I120" s="528" t="s">
        <v>2</v>
      </c>
    </row>
    <row r="121" spans="1:9" ht="17" customHeight="1">
      <c r="A121" s="541"/>
      <c r="B121" s="665" t="s">
        <v>98</v>
      </c>
      <c r="C121" s="525"/>
      <c r="D121" s="525" t="s">
        <v>94</v>
      </c>
      <c r="E121" s="525"/>
      <c r="F121" s="527"/>
      <c r="G121" s="628" t="s">
        <v>23</v>
      </c>
      <c r="H121" s="543"/>
      <c r="I121" s="542"/>
    </row>
    <row r="122" spans="1:9" ht="17" customHeight="1" thickBot="1">
      <c r="A122" s="666" t="s">
        <v>14</v>
      </c>
      <c r="B122" s="457" t="s">
        <v>387</v>
      </c>
      <c r="C122" s="458" t="s">
        <v>427</v>
      </c>
      <c r="D122" s="458" t="s">
        <v>428</v>
      </c>
      <c r="E122" s="458" t="s">
        <v>429</v>
      </c>
      <c r="F122" s="458" t="s">
        <v>430</v>
      </c>
      <c r="G122" s="667" t="str">
        <f>G40</f>
        <v>周六聊Teen谷 # 8</v>
      </c>
      <c r="H122" s="668"/>
      <c r="I122" s="669" t="s">
        <v>14</v>
      </c>
    </row>
    <row r="123" spans="1:9" ht="17" customHeight="1" thickTop="1">
      <c r="A123" s="670"/>
      <c r="B123" s="671" t="s">
        <v>382</v>
      </c>
      <c r="C123" s="476"/>
      <c r="D123" s="476"/>
      <c r="E123" s="476"/>
      <c r="F123" s="476"/>
      <c r="G123" s="476"/>
      <c r="H123" s="716">
        <f ca="1">TODAY()</f>
        <v>45709</v>
      </c>
      <c r="I123" s="717"/>
    </row>
    <row r="124" spans="1:9" ht="17" customHeight="1"/>
    <row r="125" spans="1:9" ht="17" customHeight="1"/>
    <row r="126" spans="1:9" ht="17" customHeight="1"/>
  </sheetData>
  <mergeCells count="12">
    <mergeCell ref="H123:I123"/>
    <mergeCell ref="C1:G1"/>
    <mergeCell ref="H2:I2"/>
    <mergeCell ref="G11:H11"/>
    <mergeCell ref="B12:F12"/>
    <mergeCell ref="G42:H42"/>
    <mergeCell ref="E54:F54"/>
    <mergeCell ref="E55:F55"/>
    <mergeCell ref="G63:H63"/>
    <mergeCell ref="B65:F65"/>
    <mergeCell ref="G65:H65"/>
    <mergeCell ref="G93:H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2024-12-03T08:43:03Z</cp:lastPrinted>
  <dcterms:created xsi:type="dcterms:W3CDTF">2009-06-03T02:40:18Z</dcterms:created>
  <dcterms:modified xsi:type="dcterms:W3CDTF">2025-02-21T01:51:44Z</dcterms:modified>
</cp:coreProperties>
</file>