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25BF7B53-A36A-4A6D-954A-D7745A7D127B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6" l="1"/>
  <c r="H126" i="6" l="1"/>
  <c r="G125" i="6"/>
  <c r="B124" i="6"/>
  <c r="H123" i="6"/>
  <c r="G123" i="6"/>
  <c r="D123" i="6"/>
  <c r="H121" i="6"/>
  <c r="G121" i="6"/>
  <c r="B120" i="6"/>
  <c r="H119" i="6"/>
  <c r="D119" i="6"/>
  <c r="F117" i="6"/>
  <c r="E117" i="6"/>
  <c r="D117" i="6"/>
  <c r="C117" i="6"/>
  <c r="B117" i="6"/>
  <c r="B115" i="6"/>
  <c r="D112" i="6"/>
  <c r="C110" i="6"/>
  <c r="D110" i="6" s="1"/>
  <c r="E110" i="6" s="1"/>
  <c r="B110" i="6"/>
  <c r="D109" i="6"/>
  <c r="H106" i="6"/>
  <c r="C106" i="6"/>
  <c r="D106" i="6" s="1"/>
  <c r="E106" i="6" s="1"/>
  <c r="E103" i="6"/>
  <c r="D103" i="6"/>
  <c r="H102" i="6"/>
  <c r="G102" i="6"/>
  <c r="E102" i="6"/>
  <c r="D102" i="6"/>
  <c r="C102" i="6"/>
  <c r="E98" i="6"/>
  <c r="C95" i="6"/>
  <c r="D52" i="6" s="1"/>
  <c r="C91" i="6"/>
  <c r="D91" i="6" s="1"/>
  <c r="E91" i="6" s="1"/>
  <c r="D86" i="6"/>
  <c r="E46" i="6" s="1"/>
  <c r="C86" i="6"/>
  <c r="C80" i="6"/>
  <c r="D80" i="6" s="1"/>
  <c r="C74" i="6"/>
  <c r="D74" i="6" s="1"/>
  <c r="C65" i="6"/>
  <c r="D65" i="6" s="1"/>
  <c r="F62" i="6"/>
  <c r="F103" i="6" s="1"/>
  <c r="F59" i="6"/>
  <c r="E59" i="6"/>
  <c r="D59" i="6"/>
  <c r="F57" i="6"/>
  <c r="D57" i="6"/>
  <c r="B54" i="6"/>
  <c r="C54" i="6" s="1"/>
  <c r="D54" i="6" s="1"/>
  <c r="E54" i="6" s="1"/>
  <c r="F54" i="6" s="1"/>
  <c r="D53" i="6"/>
  <c r="C52" i="6"/>
  <c r="B52" i="6"/>
  <c r="C50" i="6"/>
  <c r="D50" i="6" s="1"/>
  <c r="E50" i="6" s="1"/>
  <c r="D46" i="6"/>
  <c r="C46" i="6"/>
  <c r="B46" i="6"/>
  <c r="H45" i="6"/>
  <c r="G45" i="6"/>
  <c r="D45" i="6"/>
  <c r="C40" i="6"/>
  <c r="D40" i="6" s="1"/>
  <c r="F37" i="6"/>
  <c r="E37" i="6"/>
  <c r="C37" i="6"/>
  <c r="B37" i="6"/>
  <c r="F36" i="6"/>
  <c r="E36" i="6"/>
  <c r="D36" i="6"/>
  <c r="C36" i="6"/>
  <c r="B36" i="6"/>
  <c r="E33" i="6"/>
  <c r="C31" i="6"/>
  <c r="B31" i="6"/>
  <c r="D30" i="6"/>
  <c r="F27" i="6"/>
  <c r="E27" i="6"/>
  <c r="D27" i="6"/>
  <c r="C27" i="6"/>
  <c r="B27" i="6"/>
  <c r="B102" i="6" s="1"/>
  <c r="C25" i="6"/>
  <c r="D25" i="6" s="1"/>
  <c r="E25" i="6" s="1"/>
  <c r="F25" i="6" s="1"/>
  <c r="F50" i="6" s="1"/>
  <c r="D24" i="6"/>
  <c r="D49" i="6" s="1"/>
  <c r="C23" i="6"/>
  <c r="D23" i="6" s="1"/>
  <c r="E23" i="6" s="1"/>
  <c r="F23" i="6" s="1"/>
  <c r="G23" i="6" s="1"/>
  <c r="C19" i="6"/>
  <c r="D19" i="6" s="1"/>
  <c r="E19" i="6" s="1"/>
  <c r="F19" i="6" s="1"/>
  <c r="G19" i="6" s="1"/>
  <c r="H19" i="6" s="1"/>
  <c r="C16" i="6"/>
  <c r="D16" i="6" s="1"/>
  <c r="E16" i="6" s="1"/>
  <c r="F16" i="6" s="1"/>
  <c r="C9" i="6"/>
  <c r="C34" i="6" s="1"/>
  <c r="B9" i="6"/>
  <c r="B34" i="6" s="1"/>
  <c r="E8" i="6"/>
  <c r="H7" i="6"/>
  <c r="G7" i="6"/>
  <c r="F7" i="6"/>
  <c r="E7" i="6"/>
  <c r="D7" i="6"/>
  <c r="B7" i="6"/>
  <c r="D4" i="6"/>
  <c r="E4" i="6" s="1"/>
  <c r="F4" i="6" s="1"/>
  <c r="G4" i="6" s="1"/>
  <c r="H4" i="6" s="1"/>
  <c r="C4" i="6"/>
  <c r="E40" i="6" l="1"/>
  <c r="D124" i="6"/>
  <c r="E65" i="6"/>
  <c r="D120" i="6"/>
  <c r="E9" i="6"/>
  <c r="E34" i="6" s="1"/>
  <c r="D115" i="6"/>
  <c r="E74" i="6"/>
  <c r="D31" i="6"/>
  <c r="E80" i="6"/>
  <c r="C120" i="6"/>
  <c r="E86" i="6"/>
  <c r="F46" i="6" s="1"/>
  <c r="C115" i="6"/>
  <c r="C124" i="6"/>
  <c r="C7" i="6"/>
  <c r="D9" i="6"/>
  <c r="D34" i="6" s="1"/>
  <c r="D95" i="6"/>
  <c r="E52" i="6" s="1"/>
  <c r="E115" i="6" l="1"/>
  <c r="F9" i="6"/>
  <c r="F34" i="6" s="1"/>
  <c r="F74" i="6"/>
  <c r="F65" i="6"/>
  <c r="F120" i="6" s="1"/>
  <c r="E120" i="6"/>
  <c r="E31" i="6"/>
  <c r="F40" i="6"/>
  <c r="F124" i="6" s="1"/>
  <c r="E124" i="6"/>
  <c r="F31" i="6" l="1"/>
  <c r="G9" i="6"/>
  <c r="G34" i="6" s="1"/>
  <c r="F115" i="6"/>
  <c r="G74" i="6"/>
  <c r="H9" i="6" l="1"/>
  <c r="H34" i="6" s="1"/>
  <c r="C19" i="5" l="1"/>
  <c r="D19" i="5" s="1"/>
  <c r="E19" i="5" s="1"/>
  <c r="F19" i="5" s="1"/>
  <c r="G19" i="5" s="1"/>
  <c r="H19" i="5" s="1"/>
  <c r="H126" i="5"/>
  <c r="G125" i="5"/>
  <c r="B124" i="5"/>
  <c r="H123" i="5"/>
  <c r="G123" i="5"/>
  <c r="D123" i="5"/>
  <c r="H121" i="5"/>
  <c r="G121" i="5"/>
  <c r="C120" i="5"/>
  <c r="B120" i="5"/>
  <c r="H106" i="5"/>
  <c r="G106" i="5"/>
  <c r="C106" i="5"/>
  <c r="D106" i="5" s="1"/>
  <c r="E106" i="5" s="1"/>
  <c r="F106" i="5" s="1"/>
  <c r="F103" i="5"/>
  <c r="E103" i="5"/>
  <c r="D103" i="5"/>
  <c r="H102" i="5"/>
  <c r="G102" i="5"/>
  <c r="E102" i="5"/>
  <c r="D102" i="5"/>
  <c r="C102" i="5"/>
  <c r="C95" i="5"/>
  <c r="D52" i="5" s="1"/>
  <c r="C65" i="5"/>
  <c r="D65" i="5" s="1"/>
  <c r="G64" i="5"/>
  <c r="F62" i="5"/>
  <c r="H61" i="5"/>
  <c r="G61" i="5"/>
  <c r="H59" i="5"/>
  <c r="F59" i="5"/>
  <c r="E59" i="5"/>
  <c r="D59" i="5"/>
  <c r="F57" i="5"/>
  <c r="G7" i="5" s="1"/>
  <c r="D57" i="5"/>
  <c r="B54" i="5"/>
  <c r="C54" i="5" s="1"/>
  <c r="D54" i="5" s="1"/>
  <c r="E54" i="5" s="1"/>
  <c r="F54" i="5" s="1"/>
  <c r="D53" i="5"/>
  <c r="H52" i="5"/>
  <c r="C52" i="5"/>
  <c r="B52" i="5"/>
  <c r="B46" i="5"/>
  <c r="H45" i="5"/>
  <c r="G45" i="5"/>
  <c r="D45" i="5"/>
  <c r="C40" i="5"/>
  <c r="D40" i="5" s="1"/>
  <c r="F37" i="5"/>
  <c r="E37" i="5"/>
  <c r="C37" i="5"/>
  <c r="B37" i="5"/>
  <c r="F36" i="5"/>
  <c r="E36" i="5"/>
  <c r="D36" i="5"/>
  <c r="C36" i="5"/>
  <c r="B36" i="5"/>
  <c r="F27" i="5"/>
  <c r="E27" i="5"/>
  <c r="D27" i="5"/>
  <c r="C27" i="5"/>
  <c r="B27" i="5"/>
  <c r="B102" i="5" s="1"/>
  <c r="B25" i="5"/>
  <c r="C25" i="5" s="1"/>
  <c r="D25" i="5" s="1"/>
  <c r="E25" i="5" s="1"/>
  <c r="F25" i="5" s="1"/>
  <c r="D23" i="5"/>
  <c r="E23" i="5" s="1"/>
  <c r="F23" i="5" s="1"/>
  <c r="G23" i="5" s="1"/>
  <c r="H23" i="5" s="1"/>
  <c r="C23" i="5"/>
  <c r="D16" i="5"/>
  <c r="E16" i="5" s="1"/>
  <c r="F16" i="5" s="1"/>
  <c r="C16" i="5"/>
  <c r="H7" i="5"/>
  <c r="F7" i="5"/>
  <c r="D7" i="5"/>
  <c r="E7" i="5" s="1"/>
  <c r="C7" i="5"/>
  <c r="B7" i="5"/>
  <c r="C4" i="5"/>
  <c r="D4" i="5" s="1"/>
  <c r="E4" i="5" s="1"/>
  <c r="F4" i="5" s="1"/>
  <c r="G4" i="5" s="1"/>
  <c r="H4" i="5" s="1"/>
  <c r="C46" i="5" l="1"/>
  <c r="E46" i="5"/>
  <c r="E40" i="5"/>
  <c r="D124" i="5"/>
  <c r="E65" i="5"/>
  <c r="D120" i="5"/>
  <c r="C124" i="5"/>
  <c r="D46" i="5"/>
  <c r="D95" i="5"/>
  <c r="E52" i="5" s="1"/>
  <c r="F46" i="5" l="1"/>
  <c r="F65" i="5"/>
  <c r="F120" i="5" s="1"/>
  <c r="E120" i="5"/>
  <c r="F40" i="5"/>
  <c r="F124" i="5" s="1"/>
  <c r="E124" i="5"/>
  <c r="H127" i="4" l="1"/>
  <c r="G126" i="4"/>
  <c r="B125" i="4"/>
  <c r="H124" i="4"/>
  <c r="G124" i="4"/>
  <c r="D124" i="4"/>
  <c r="H122" i="4"/>
  <c r="G122" i="4"/>
  <c r="C121" i="4"/>
  <c r="B121" i="4"/>
  <c r="H120" i="4"/>
  <c r="E120" i="4"/>
  <c r="H107" i="4"/>
  <c r="G107" i="4"/>
  <c r="C107" i="4"/>
  <c r="D107" i="4" s="1"/>
  <c r="E107" i="4" s="1"/>
  <c r="F107" i="4" s="1"/>
  <c r="E104" i="4"/>
  <c r="D104" i="4"/>
  <c r="H103" i="4"/>
  <c r="G103" i="4"/>
  <c r="E103" i="4"/>
  <c r="D103" i="4"/>
  <c r="C103" i="4"/>
  <c r="B103" i="4"/>
  <c r="D96" i="4"/>
  <c r="C96" i="4"/>
  <c r="E66" i="4"/>
  <c r="E121" i="4" s="1"/>
  <c r="D66" i="4"/>
  <c r="D121" i="4" s="1"/>
  <c r="G65" i="4"/>
  <c r="F63" i="4"/>
  <c r="F104" i="4" s="1"/>
  <c r="H60" i="4"/>
  <c r="F60" i="4"/>
  <c r="E60" i="4"/>
  <c r="D60" i="4"/>
  <c r="F58" i="4"/>
  <c r="D58" i="4"/>
  <c r="C55" i="4"/>
  <c r="D55" i="4" s="1"/>
  <c r="E55" i="4" s="1"/>
  <c r="F55" i="4" s="1"/>
  <c r="D54" i="4"/>
  <c r="H50" i="4"/>
  <c r="C50" i="4"/>
  <c r="D46" i="4"/>
  <c r="C46" i="4"/>
  <c r="H45" i="4"/>
  <c r="D45" i="4"/>
  <c r="C40" i="4"/>
  <c r="D40" i="4" s="1"/>
  <c r="F37" i="4"/>
  <c r="E37" i="4"/>
  <c r="C37" i="4"/>
  <c r="B37" i="4"/>
  <c r="F36" i="4"/>
  <c r="E36" i="4"/>
  <c r="D36" i="4"/>
  <c r="C36" i="4"/>
  <c r="B36" i="4"/>
  <c r="F27" i="4"/>
  <c r="E27" i="4"/>
  <c r="D27" i="4"/>
  <c r="C27" i="4"/>
  <c r="B27" i="4"/>
  <c r="C25" i="4"/>
  <c r="C51" i="4" s="1"/>
  <c r="D51" i="4" s="1"/>
  <c r="E51" i="4" s="1"/>
  <c r="D23" i="4"/>
  <c r="E23" i="4" s="1"/>
  <c r="F23" i="4" s="1"/>
  <c r="G23" i="4" s="1"/>
  <c r="H23" i="4" s="1"/>
  <c r="B21" i="4"/>
  <c r="D21" i="4" s="1"/>
  <c r="F21" i="4" s="1"/>
  <c r="H19" i="4"/>
  <c r="C16" i="4"/>
  <c r="D16" i="4" s="1"/>
  <c r="E16" i="4" s="1"/>
  <c r="F16" i="4" s="1"/>
  <c r="H7" i="4"/>
  <c r="G7" i="4"/>
  <c r="F7" i="4"/>
  <c r="D7" i="4"/>
  <c r="E7" i="4" s="1"/>
  <c r="C7" i="4"/>
  <c r="B7" i="4"/>
  <c r="C4" i="4"/>
  <c r="D4" i="4" s="1"/>
  <c r="E4" i="4" s="1"/>
  <c r="F4" i="4" s="1"/>
  <c r="G4" i="4" s="1"/>
  <c r="H4" i="4" s="1"/>
  <c r="F46" i="4" l="1"/>
  <c r="E40" i="4"/>
  <c r="D125" i="4"/>
  <c r="C125" i="4"/>
  <c r="E46" i="4"/>
  <c r="F66" i="4"/>
  <c r="F121" i="4" s="1"/>
  <c r="D25" i="4"/>
  <c r="E25" i="4" s="1"/>
  <c r="F25" i="4" s="1"/>
  <c r="F51" i="4" s="1"/>
  <c r="F40" i="4" l="1"/>
  <c r="F125" i="4" s="1"/>
  <c r="E125" i="4"/>
  <c r="E19" i="3" l="1"/>
  <c r="E30" i="3"/>
  <c r="F30" i="3"/>
  <c r="C28" i="3"/>
  <c r="D28" i="3" s="1"/>
  <c r="E28" i="3" s="1"/>
  <c r="F28" i="3" s="1"/>
  <c r="C47" i="3"/>
  <c r="F47" i="3"/>
  <c r="E47" i="3"/>
  <c r="D47" i="3"/>
  <c r="F111" i="3"/>
  <c r="E111" i="3"/>
  <c r="D111" i="3"/>
  <c r="C111" i="3"/>
  <c r="B111" i="3"/>
  <c r="F94" i="3"/>
  <c r="E94" i="3"/>
  <c r="D94" i="3"/>
  <c r="C94" i="3"/>
  <c r="H19" i="3" l="1"/>
  <c r="B116" i="3" l="1"/>
  <c r="B7" i="3" l="1"/>
  <c r="B35" i="3"/>
  <c r="B34" i="3"/>
  <c r="G60" i="3" l="1"/>
  <c r="F61" i="3" l="1"/>
  <c r="F102" i="3" s="1"/>
  <c r="G124" i="3" l="1"/>
  <c r="F56" i="3" l="1"/>
  <c r="G7" i="3" s="1"/>
  <c r="C64" i="3" l="1"/>
  <c r="B25" i="3"/>
  <c r="C38" i="3" l="1"/>
  <c r="D38" i="3" s="1"/>
  <c r="E38" i="3" s="1"/>
  <c r="F38" i="3" s="1"/>
  <c r="D56" i="3" l="1"/>
  <c r="H101" i="3"/>
  <c r="H105" i="3"/>
  <c r="H122" i="3" l="1"/>
  <c r="D7" i="3" l="1"/>
  <c r="E7" i="3" l="1"/>
  <c r="F7" i="3" l="1"/>
  <c r="D22" i="3" l="1"/>
  <c r="G105" i="3" l="1"/>
  <c r="C101" i="3" l="1"/>
  <c r="G101" i="3"/>
  <c r="C16" i="3" l="1"/>
  <c r="C25" i="3" l="1"/>
  <c r="F35" i="3" l="1"/>
  <c r="F34" i="3"/>
  <c r="E35" i="3"/>
  <c r="E34" i="3"/>
  <c r="D34" i="3"/>
  <c r="C35" i="3"/>
  <c r="C34" i="3"/>
  <c r="C90" i="3" l="1"/>
  <c r="H7" i="3" l="1"/>
  <c r="C23" i="3"/>
  <c r="D90" i="3"/>
  <c r="F23" i="3" s="1"/>
  <c r="B123" i="3" l="1"/>
  <c r="C123" i="3"/>
  <c r="F123" i="3"/>
  <c r="D123" i="3" l="1"/>
  <c r="E123" i="3"/>
  <c r="H43" i="3" l="1"/>
  <c r="D102" i="3"/>
  <c r="D101" i="3"/>
  <c r="D16" i="3"/>
  <c r="E16" i="3" s="1"/>
  <c r="D23" i="3"/>
  <c r="E23" i="3" s="1"/>
  <c r="D64" i="3"/>
  <c r="E64" i="3" s="1"/>
  <c r="F25" i="3"/>
  <c r="D58" i="3"/>
  <c r="E25" i="3"/>
  <c r="D25" i="3"/>
  <c r="C7" i="3"/>
  <c r="E102" i="3"/>
  <c r="E101" i="3"/>
  <c r="B101" i="3"/>
  <c r="B119" i="3"/>
  <c r="D122" i="3"/>
  <c r="H125" i="3"/>
  <c r="C4" i="3"/>
  <c r="D4" i="3" s="1"/>
  <c r="E4" i="3" s="1"/>
  <c r="F4" i="3" s="1"/>
  <c r="G4" i="3" s="1"/>
  <c r="H4" i="3" s="1"/>
  <c r="E119" i="3" l="1"/>
  <c r="F64" i="3"/>
  <c r="D119" i="3"/>
  <c r="C119" i="3"/>
  <c r="F119" i="3" l="1"/>
  <c r="G64" i="3"/>
  <c r="H64" i="3" s="1"/>
  <c r="H119" i="3" l="1"/>
  <c r="G119" i="3"/>
</calcChain>
</file>

<file path=xl/sharedStrings.xml><?xml version="1.0" encoding="utf-8"?>
<sst xmlns="http://schemas.openxmlformats.org/spreadsheetml/2006/main" count="1419" uniqueCount="501">
  <si>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</si>
  <si>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</si>
  <si>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</si>
  <si>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</si>
  <si>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</si>
  <si>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</si>
  <si>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</si>
  <si>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</si>
  <si>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</si>
  <si>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</si>
  <si>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</si>
  <si>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</si>
  <si>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</si>
  <si>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</si>
  <si>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</si>
  <si>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</si>
  <si>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</si>
  <si>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</si>
  <si>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</si>
  <si>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</si>
  <si>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</si>
  <si>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</si>
  <si>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</si>
  <si>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</si>
  <si>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</si>
  <si>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</si>
  <si>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</si>
  <si>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</si>
  <si>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</si>
  <si>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</si>
  <si>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</si>
  <si>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</si>
  <si>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</si>
  <si>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</si>
  <si>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</si>
  <si>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</si>
  <si>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</si>
  <si>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</si>
  <si>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  <phoneticPr fontId="0" type="noConversion"/>
  </si>
  <si>
    <t>(CA/MA) (Sub: Chi/Eng)  (CC)</t>
    <phoneticPr fontId="0" type="noConversion"/>
  </si>
  <si>
    <t>800636946 (Sub: Chi)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</si>
  <si>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</si>
  <si>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</si>
  <si>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</si>
  <si>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</si>
  <si>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r>
      <rPr>
        <sz val="14"/>
        <rFont val="細明體"/>
        <family val="3"/>
        <charset val="136"/>
      </rPr>
      <t>皓鑭傳</t>
    </r>
    <r>
      <rPr>
        <sz val="14"/>
        <rFont val="Times New Roman"/>
        <family val="1"/>
      </rPr>
      <t xml:space="preserve"> The Legend Of Hao Lan (62 EPI)</t>
    </r>
    <phoneticPr fontId="0" type="noConversion"/>
  </si>
  <si>
    <t>800548196 (CA/MA) (Sub: Chi) (CC)</t>
    <phoneticPr fontId="0" type="noConversion"/>
  </si>
  <si>
    <t>800636931(Sub: Chi) (CC)</t>
    <phoneticPr fontId="0" type="noConversion"/>
  </si>
  <si>
    <t>News Treasury 2024</t>
  </si>
  <si>
    <t>'Shocking Asia Reboot: Taiwan (15 EPI)</t>
  </si>
  <si>
    <t>800637733 (Sub: *Chi) (CC)</t>
    <phoneticPr fontId="0" type="noConversion"/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</si>
  <si>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</si>
  <si>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</si>
  <si>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</si>
  <si>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</si>
  <si>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</si>
  <si>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</si>
  <si>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r>
      <rPr>
        <sz val="14"/>
        <rFont val="細明體"/>
        <family val="3"/>
        <charset val="136"/>
      </rPr>
      <t>耀舞長安</t>
    </r>
    <r>
      <rPr>
        <sz val="14"/>
        <rFont val="Times New Roman"/>
        <family val="1"/>
      </rPr>
      <t xml:space="preserve"> HOUSE OF HARMONY AND VENGEANCE (30 EPI)</t>
    </r>
    <phoneticPr fontId="0" type="noConversion"/>
  </si>
  <si>
    <t>Ring Ling Ling (44 EPI)</t>
    <phoneticPr fontId="0" type="noConversion"/>
  </si>
  <si>
    <t>800629753 (Sub: Chi) (CC)</t>
    <phoneticPr fontId="0" type="noConversion"/>
  </si>
  <si>
    <t># 7</t>
    <phoneticPr fontId="0" type="noConversion"/>
  </si>
  <si>
    <t>800163930 (CC)</t>
    <phoneticPr fontId="0" type="noConversion"/>
  </si>
  <si>
    <r>
      <rPr>
        <sz val="14"/>
        <rFont val="細明體"/>
        <family val="3"/>
        <charset val="136"/>
      </rPr>
      <t>戀愛自由式</t>
    </r>
    <r>
      <rPr>
        <sz val="14"/>
        <rFont val="Times New Roman"/>
        <family val="1"/>
      </rPr>
      <t xml:space="preserve"> AQUA HEROES  (20 EPI)</t>
    </r>
    <phoneticPr fontId="0" type="noConversion"/>
  </si>
  <si>
    <r>
      <t xml:space="preserve">800332791 (Sub: Chi)  (CC) </t>
    </r>
    <r>
      <rPr>
        <sz val="14"/>
        <rFont val="微軟正黑體"/>
        <family val="1"/>
        <charset val="136"/>
      </rPr>
      <t>法國潮什麼</t>
    </r>
    <r>
      <rPr>
        <sz val="14"/>
        <rFont val="Times New Roman"/>
        <family val="1"/>
      </rPr>
      <t xml:space="preserve"> Hipster Tour-France (10 EPI)</t>
    </r>
    <phoneticPr fontId="0" type="noConversion"/>
  </si>
  <si>
    <t># 5</t>
    <phoneticPr fontId="0" type="noConversion"/>
  </si>
  <si>
    <t>800555076 (Sub: Chi) (CC)</t>
    <phoneticPr fontId="0" type="noConversion"/>
  </si>
  <si>
    <t>A Chef And A Gentleman (10 EPI)</t>
    <phoneticPr fontId="0" type="noConversion"/>
  </si>
  <si>
    <t># 6</t>
    <phoneticPr fontId="0" type="noConversion"/>
  </si>
  <si>
    <t># 9</t>
    <phoneticPr fontId="0" type="noConversion"/>
  </si>
  <si>
    <t xml:space="preserve">Shock Mystery </t>
    <phoneticPr fontId="0" type="noConversion"/>
  </si>
  <si>
    <t>Super Trio Returns (19 EPI)</t>
    <phoneticPr fontId="0" type="noConversion"/>
  </si>
  <si>
    <t>800606592 (Sub: Chi)  (CC)</t>
    <phoneticPr fontId="0" type="noConversion"/>
  </si>
  <si>
    <t>Travelodd (16 EPI)</t>
  </si>
  <si>
    <t># 1</t>
    <phoneticPr fontId="0" type="noConversion"/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</si>
  <si>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 xml:space="preserve">個夏天 </t>
    </r>
    <r>
      <rPr>
        <sz val="14"/>
        <rFont val="Times New Roman"/>
        <family val="1"/>
      </rPr>
      <t>12 Summers (15 EPI)</t>
    </r>
    <phoneticPr fontId="0" type="noConversion"/>
  </si>
  <si>
    <t>800556814 (Sub: Chi) (CC)</t>
    <phoneticPr fontId="0" type="noConversion"/>
  </si>
  <si>
    <t># 11</t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</si>
  <si>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357</t>
    </r>
    <phoneticPr fontId="0" type="noConversion"/>
  </si>
  <si>
    <t>800639353 (CA/MA) (Sub: Chi/Eng) (CC)</t>
    <phoneticPr fontId="0" type="noConversion"/>
  </si>
  <si>
    <r>
      <t>蘭閨喜事 Hilarious Family</t>
    </r>
    <r>
      <rPr>
        <sz val="14"/>
        <rFont val="Times New Roman"/>
        <family val="1"/>
      </rPr>
      <t xml:space="preserve"> (24 EPI)</t>
    </r>
    <phoneticPr fontId="0" type="noConversion"/>
  </si>
  <si>
    <r>
      <rPr>
        <sz val="14"/>
        <rFont val="細明體"/>
        <family val="3"/>
        <charset val="136"/>
      </rPr>
      <t xml:space="preserve">一條麻甩在東莞 </t>
    </r>
    <r>
      <rPr>
        <sz val="14"/>
        <rFont val="Times New Roman"/>
        <family val="3"/>
      </rPr>
      <t>Made In Dongguan (6 EPI)</t>
    </r>
    <phoneticPr fontId="0" type="noConversion"/>
  </si>
  <si>
    <t>美食新聞報道 Gourmet Express</t>
    <phoneticPr fontId="0" type="noConversion"/>
  </si>
  <si>
    <t>800641576 (Sub: Chi) (CC)</t>
    <phoneticPr fontId="0" type="noConversion"/>
  </si>
  <si>
    <t>800643664 (Sub: Chi) (CC)</t>
    <phoneticPr fontId="0" type="noConversion"/>
  </si>
  <si>
    <t>800643803 (Sub: Chi) (CC)</t>
    <phoneticPr fontId="0" type="noConversion"/>
  </si>
  <si>
    <t>The Ghetto-Fabulous Lady (25 EPI)</t>
    <phoneticPr fontId="0" type="noConversion"/>
  </si>
  <si>
    <t>福爾摩師奶</t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</si>
  <si>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31</t>
    </r>
    <phoneticPr fontId="0" type="noConversion"/>
  </si>
  <si>
    <r>
      <rPr>
        <sz val="13"/>
        <rFont val="新細明體"/>
        <family val="1"/>
        <charset val="136"/>
      </rPr>
      <t>地球大神秘</t>
    </r>
    <r>
      <rPr>
        <sz val="13"/>
        <rFont val="Times New Roman"/>
        <family val="1"/>
      </rPr>
      <t xml:space="preserve"> # 2</t>
    </r>
    <phoneticPr fontId="0" type="noConversion"/>
  </si>
  <si>
    <t>800641963  (Sub: Chi) (CC)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</si>
  <si>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13</t>
    </r>
    <phoneticPr fontId="0" type="noConversion"/>
  </si>
  <si>
    <t>中年好聲音2 紅白大戰 #28</t>
    <phoneticPr fontId="0" type="noConversion"/>
  </si>
  <si>
    <r>
      <rPr>
        <sz val="14"/>
        <rFont val="細明體"/>
        <family val="3"/>
        <charset val="136"/>
      </rPr>
      <t>一路繁花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Walking in Blossoms Shanghai</t>
    </r>
    <r>
      <rPr>
        <sz val="14"/>
        <rFont val="Times New Roman"/>
        <family val="3"/>
        <charset val="136"/>
      </rPr>
      <t xml:space="preserve"> (4 EPI)</t>
    </r>
    <phoneticPr fontId="0" type="noConversion"/>
  </si>
  <si>
    <t xml:space="preserve">一路繁花 </t>
  </si>
  <si>
    <r>
      <t>12</t>
    </r>
    <r>
      <rPr>
        <sz val="14"/>
        <rFont val="細明體"/>
        <family val="3"/>
        <charset val="136"/>
      </rPr>
      <t>個夏天</t>
    </r>
  </si>
  <si>
    <t>Cute Taiwan (8 EPI)</t>
    <phoneticPr fontId="0" type="noConversion"/>
  </si>
  <si>
    <t>800642042 (Sub: Chi) (CC)</t>
    <phoneticPr fontId="0" type="noConversion"/>
  </si>
  <si>
    <r>
      <t xml:space="preserve"> </t>
    </r>
    <r>
      <rPr>
        <sz val="14"/>
        <rFont val="微軟正黑體"/>
        <family val="1"/>
        <charset val="136"/>
      </rPr>
      <t>法國潮什麼</t>
    </r>
    <r>
      <rPr>
        <sz val="14"/>
        <rFont val="Times New Roman"/>
        <family val="1"/>
      </rPr>
      <t xml:space="preserve"> Hipster Tour-France (10 EPI)</t>
    </r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</si>
  <si>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</si>
  <si>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</si>
  <si>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#8</t>
    </r>
    <phoneticPr fontId="0" type="noConversion"/>
  </si>
  <si>
    <t>WK 32</t>
    <phoneticPr fontId="0" type="noConversion"/>
  </si>
  <si>
    <t>PERIOD: 5 - 11 Aug 2024</t>
    <phoneticPr fontId="0" type="noConversion"/>
  </si>
  <si>
    <t># 27</t>
    <phoneticPr fontId="0" type="noConversion"/>
  </si>
  <si>
    <t># 1</t>
    <phoneticPr fontId="0" type="noConversion"/>
  </si>
  <si>
    <t>TBC</t>
    <phoneticPr fontId="0" type="noConversion"/>
  </si>
  <si>
    <t># 10</t>
    <phoneticPr fontId="0" type="noConversion"/>
  </si>
  <si>
    <t># 155</t>
    <phoneticPr fontId="0" type="noConversion"/>
  </si>
  <si>
    <t>打工捱世界II All Work No Pay Holidays (Sr.2) (10 EPI)</t>
    <phoneticPr fontId="0" type="noConversion"/>
  </si>
  <si>
    <t>800508694 (Sub: Chi) (CC)</t>
    <phoneticPr fontId="0" type="noConversion"/>
  </si>
  <si>
    <r>
      <rPr>
        <sz val="14"/>
        <rFont val="微軟正黑體"/>
        <family val="3"/>
        <charset val="136"/>
      </rPr>
      <t>野外步出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We're All Wildlings (16 EPI)</t>
    </r>
    <phoneticPr fontId="0" type="noConversion"/>
  </si>
  <si>
    <t>800580364 (Sub: Chi) (CC)</t>
    <phoneticPr fontId="0" type="noConversion"/>
  </si>
  <si>
    <t># 3</t>
    <phoneticPr fontId="0" type="noConversion"/>
  </si>
  <si>
    <t># 102</t>
    <phoneticPr fontId="0" type="noConversion"/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</si>
  <si>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4</t>
    </r>
    <phoneticPr fontId="0" type="noConversion"/>
  </si>
  <si>
    <t># 13</t>
    <phoneticPr fontId="0" type="noConversion"/>
  </si>
  <si>
    <t># 56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</si>
  <si>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8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</si>
  <si>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9</t>
    </r>
    <phoneticPr fontId="0" type="noConversion"/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</si>
  <si>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2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</si>
  <si>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358</t>
    </r>
    <phoneticPr fontId="0" type="noConversion"/>
  </si>
  <si>
    <t># 11-12</t>
    <phoneticPr fontId="0" type="noConversion"/>
  </si>
  <si>
    <t># 13-14</t>
    <phoneticPr fontId="0" type="noConversion"/>
  </si>
  <si>
    <t># 15-16</t>
    <phoneticPr fontId="0" type="noConversion"/>
  </si>
  <si>
    <t># 17-18</t>
    <phoneticPr fontId="0" type="noConversion"/>
  </si>
  <si>
    <t># 19-20</t>
    <phoneticPr fontId="0" type="noConversion"/>
  </si>
  <si>
    <t># 4</t>
    <phoneticPr fontId="0" type="noConversion"/>
  </si>
  <si>
    <t># 9-10</t>
    <phoneticPr fontId="0" type="noConversion"/>
  </si>
  <si>
    <t># 2</t>
    <phoneticPr fontId="0" type="noConversion"/>
  </si>
  <si>
    <t># 5 - 6</t>
    <phoneticPr fontId="0" type="noConversion"/>
  </si>
  <si>
    <t># 7 - 8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</si>
  <si>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</si>
  <si>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210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</si>
  <si>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31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</si>
  <si>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3</t>
    </r>
    <phoneticPr fontId="0" type="noConversion"/>
  </si>
  <si>
    <t>Think You Know Kansai? (Sr.2) (6 EPI)</t>
    <phoneticPr fontId="0" type="noConversion"/>
  </si>
  <si>
    <t>800626952 (Sub: Chi)   (CC)</t>
    <phoneticPr fontId="0" type="noConversion"/>
  </si>
  <si>
    <r>
      <rPr>
        <sz val="14"/>
        <rFont val="微軟正黑體"/>
        <family val="3"/>
        <charset val="136"/>
      </rPr>
      <t xml:space="preserve">周遊關西 </t>
    </r>
    <r>
      <rPr>
        <sz val="14"/>
        <rFont val="Times New Roman"/>
        <family val="1"/>
      </rPr>
      <t># 1</t>
    </r>
    <phoneticPr fontId="0" type="noConversion"/>
  </si>
  <si>
    <r>
      <rPr>
        <sz val="13"/>
        <rFont val="新細明體"/>
        <family val="1"/>
        <charset val="136"/>
      </rPr>
      <t>地球大神秘</t>
    </r>
    <r>
      <rPr>
        <sz val="13"/>
        <rFont val="Times New Roman"/>
        <family val="1"/>
      </rPr>
      <t xml:space="preserve"> # 3</t>
    </r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</si>
  <si>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#13</t>
    </r>
    <phoneticPr fontId="0" type="noConversion"/>
  </si>
  <si>
    <t>星光熠熠耀保良</t>
  </si>
  <si>
    <t>古靈精怪 台灣篇 #10</t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</si>
  <si>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</t>
    </r>
    <phoneticPr fontId="0" type="noConversion"/>
  </si>
  <si>
    <t>Pretty Sweet (15 EPI)</t>
    <phoneticPr fontId="0" type="noConversion"/>
  </si>
  <si>
    <t xml:space="preserve"> 網紅甜卡 #1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</si>
  <si>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</si>
  <si>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t>800592133 (CA/MA) (Sub: Chi/Eng) (CC)</t>
    <phoneticPr fontId="0" type="noConversion"/>
  </si>
  <si>
    <t>愛上我的衰神 Hello Missfortune (10 EPI)</t>
    <phoneticPr fontId="0" type="noConversion"/>
  </si>
  <si>
    <t># 8</t>
  </si>
  <si>
    <t># 9</t>
  </si>
  <si>
    <t># 10</t>
  </si>
  <si>
    <t>談判專家</t>
  </si>
  <si>
    <r>
      <rPr>
        <sz val="14"/>
        <rFont val="微軟正黑體"/>
        <family val="3"/>
        <charset val="136"/>
      </rPr>
      <t xml:space="preserve">周遊關西 </t>
    </r>
    <r>
      <rPr>
        <sz val="14"/>
        <rFont val="Times New Roman"/>
        <family val="1"/>
      </rPr>
      <t># 1</t>
    </r>
  </si>
  <si>
    <r>
      <rPr>
        <sz val="14"/>
        <rFont val="細明體"/>
        <family val="3"/>
        <charset val="136"/>
      </rPr>
      <t xml:space="preserve">窺心事 </t>
    </r>
    <r>
      <rPr>
        <sz val="14"/>
        <rFont val="Times New Roman"/>
        <family val="1"/>
      </rPr>
      <t># 1</t>
    </r>
    <r>
      <rPr>
        <sz val="14"/>
        <rFont val="Times New Roman"/>
        <family val="3"/>
        <charset val="136"/>
      </rPr>
      <t>3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</si>
  <si>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2</t>
    </r>
  </si>
  <si>
    <t>800636881 (Sub: *Chi) (OP)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</si>
  <si>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31</t>
    </r>
  </si>
  <si>
    <t>古靈精怪 台灣篇 #10</t>
  </si>
  <si>
    <t>800624060 (Sub: *Chi) (CC)</t>
  </si>
  <si>
    <t>Mind Mind Tell Me Mind (15 EPI)</t>
  </si>
  <si>
    <t>TBC (NA)</t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</si>
  <si>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 9</t>
    </r>
  </si>
  <si>
    <t>800644845 (Sub: *Chi) (CC)</t>
  </si>
  <si>
    <t>星光熠熠耀保良(直播)</t>
  </si>
  <si>
    <t>Gala Spectacular (Live)</t>
  </si>
  <si>
    <r>
      <rPr>
        <sz val="14"/>
        <rFont val="細明體"/>
        <family val="3"/>
        <charset val="136"/>
      </rPr>
      <t>鬼眼刑警</t>
    </r>
  </si>
  <si>
    <t>Don't Open Your Eyes</t>
  </si>
  <si>
    <t>800637733 (Sub: *Chi) (CC)</t>
  </si>
  <si>
    <t>財經透視 # 32</t>
  </si>
  <si>
    <t>Finance Magazine 2024</t>
  </si>
  <si>
    <t xml:space="preserve">(R)        </t>
  </si>
  <si>
    <t xml:space="preserve">(R)          </t>
  </si>
  <si>
    <t>鬼眼刑警</t>
  </si>
  <si>
    <t>怪宿宿 # 9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</si>
  <si>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MALAYSIA TVB JADE </t>
    </r>
    <r>
      <rPr>
        <b/>
        <u/>
        <sz val="28"/>
        <rFont val="細明體"/>
        <family val="3"/>
        <charset val="136"/>
      </rPr>
      <t>節目表</t>
    </r>
  </si>
  <si>
    <t>WK 33</t>
    <phoneticPr fontId="0" type="noConversion"/>
  </si>
  <si>
    <t>PERIOD: 12 - 18 Aug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</si>
  <si>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</si>
  <si>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微軟正黑體"/>
        <family val="3"/>
        <charset val="136"/>
      </rPr>
      <t>野外步出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We're All Wildlings (16 EPI)</t>
    </r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</si>
  <si>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 xml:space="preserve">個夏天 </t>
    </r>
    <r>
      <rPr>
        <sz val="14"/>
        <rFont val="Times New Roman"/>
        <family val="1"/>
      </rPr>
      <t>12 Summers (15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</si>
  <si>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</si>
  <si>
    <r>
      <rPr>
        <sz val="14"/>
        <rFont val="細明體"/>
        <family val="3"/>
        <charset val="136"/>
      </rPr>
      <t>談判專家</t>
    </r>
    <r>
      <rPr>
        <sz val="14"/>
        <rFont val="Times New Roman"/>
        <family val="1"/>
      </rPr>
      <t xml:space="preserve"> TAKE MY WORD FOR IT (30 EPI)</t>
    </r>
  </si>
  <si>
    <r>
      <rPr>
        <sz val="14"/>
        <rFont val="細明體"/>
        <family val="3"/>
        <charset val="136"/>
      </rPr>
      <t>戀愛自由式</t>
    </r>
    <r>
      <rPr>
        <sz val="14"/>
        <rFont val="Times New Roman"/>
        <family val="1"/>
      </rPr>
      <t xml:space="preserve"> AQUA HEROES  (20 EPI)</t>
    </r>
  </si>
  <si>
    <t># 12</t>
    <phoneticPr fontId="0" type="noConversion"/>
  </si>
  <si>
    <t>800563025 (CC)</t>
    <phoneticPr fontId="0" type="noConversion"/>
  </si>
  <si>
    <t>快樂長門人Happy Old Buddies</t>
    <phoneticPr fontId="0" type="noConversion"/>
  </si>
  <si>
    <t>0915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</si>
  <si>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</si>
  <si>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8</t>
    </r>
    <r>
      <rPr>
        <sz val="14"/>
        <rFont val="Times New Roman"/>
        <family val="3"/>
        <charset val="136"/>
      </rPr>
      <t xml:space="preserve">    0945</t>
    </r>
  </si>
  <si>
    <t>800616903 (Sub: *Chi) (OP)</t>
    <phoneticPr fontId="0" type="noConversion"/>
  </si>
  <si>
    <t>Hands Up   Hands Up 2024</t>
    <phoneticPr fontId="0" type="noConversion"/>
  </si>
  <si>
    <t>網紅甜卡 #1</t>
    <phoneticPr fontId="0" type="noConversion"/>
  </si>
  <si>
    <t># 1065</t>
    <phoneticPr fontId="0" type="noConversion"/>
  </si>
  <si>
    <t>一路繁花</t>
  </si>
  <si>
    <r>
      <rPr>
        <sz val="14"/>
        <rFont val="細明體"/>
        <family val="3"/>
        <charset val="136"/>
      </rPr>
      <t xml:space="preserve">瞬間直擊半小時 </t>
    </r>
    <r>
      <rPr>
        <sz val="14"/>
        <rFont val="Times New Roman"/>
        <family val="3"/>
      </rPr>
      <t>TBC (10 EPI)</t>
    </r>
  </si>
  <si>
    <t># 9 - 10</t>
    <phoneticPr fontId="0" type="noConversion"/>
  </si>
  <si>
    <t># 11 - 12</t>
    <phoneticPr fontId="0" type="noConversion"/>
  </si>
  <si>
    <t>美食新聞報道</t>
    <phoneticPr fontId="0" type="noConversion"/>
  </si>
  <si>
    <t>網紅甜卡 #1</t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</si>
  <si>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211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</si>
  <si>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</si>
  <si>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 xml:space="preserve">周遊關西 </t>
    </r>
    <r>
      <rPr>
        <sz val="14"/>
        <rFont val="Times New Roman"/>
        <family val="1"/>
      </rPr>
      <t># 2</t>
    </r>
  </si>
  <si>
    <t># 160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</si>
  <si>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4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</si>
  <si>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32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</si>
  <si>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</t>
    </r>
  </si>
  <si>
    <t>蘭閨喜事</t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</si>
  <si>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</si>
  <si>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3615</t>
    <phoneticPr fontId="0" type="noConversion"/>
  </si>
  <si>
    <t># 3616</t>
  </si>
  <si>
    <t># 3617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</si>
  <si>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31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</si>
  <si>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>個夏天</t>
    </r>
    <r>
      <rPr>
        <sz val="14"/>
        <rFont val="Times New Roman"/>
        <family val="1"/>
      </rPr>
      <t xml:space="preserve"> 12 Summers (15 EPI)</t>
    </r>
  </si>
  <si>
    <r>
      <t>怪宿宿</t>
    </r>
    <r>
      <rPr>
        <sz val="14"/>
        <rFont val="Times New Roman"/>
        <family val="3"/>
        <charset val="136"/>
      </rPr>
      <t xml:space="preserve"> # 10</t>
    </r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</si>
  <si>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</si>
  <si>
    <r>
      <t>網紅甜卡</t>
    </r>
    <r>
      <rPr>
        <sz val="14"/>
        <rFont val="Times New Roman"/>
        <family val="3"/>
        <charset val="136"/>
      </rPr>
      <t xml:space="preserve"> #1</t>
    </r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</si>
  <si>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</si>
  <si>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5</t>
    </r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</si>
  <si>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</si>
  <si>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</si>
  <si>
    <t># 103</t>
    <phoneticPr fontId="0" type="noConversion"/>
  </si>
  <si>
    <t># 8</t>
    <phoneticPr fontId="0" type="noConversion"/>
  </si>
  <si>
    <t># 15</t>
    <phoneticPr fontId="0" type="noConversion"/>
  </si>
  <si>
    <t>800604295 (CA/MA) (Sub: Chi) (CC)</t>
    <phoneticPr fontId="0" type="noConversion"/>
  </si>
  <si>
    <r>
      <t>蘭閨喜事 Hilarious Family</t>
    </r>
    <r>
      <rPr>
        <sz val="14"/>
        <rFont val="Times New Roman"/>
        <family val="1"/>
      </rPr>
      <t xml:space="preserve"> (24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</si>
  <si>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33</t>
    </r>
  </si>
  <si>
    <t>「回歸光影頌」我的驕傲</t>
  </si>
  <si>
    <t># 21</t>
    <phoneticPr fontId="0" type="noConversion"/>
  </si>
  <si>
    <t>My Pride</t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</si>
  <si>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</si>
  <si>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 xml:space="preserve"># 11 </t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</si>
  <si>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</si>
  <si>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</si>
  <si>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>800624060 (Sub: *Chi) (CC)</t>
    <phoneticPr fontId="0" type="noConversion"/>
  </si>
  <si>
    <t>800636826 (Sub: *Chi) (OP) (CA/MA)</t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</si>
  <si>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10</t>
    </r>
  </si>
  <si>
    <r>
      <rPr>
        <sz val="14"/>
        <rFont val="細明體"/>
        <family val="3"/>
        <charset val="136"/>
      </rPr>
      <t xml:space="preserve">窺心事 </t>
    </r>
    <r>
      <rPr>
        <sz val="14"/>
        <rFont val="Times New Roman"/>
        <family val="1"/>
      </rPr>
      <t># 1</t>
    </r>
    <r>
      <rPr>
        <sz val="14"/>
        <rFont val="Times New Roman"/>
        <family val="3"/>
        <charset val="136"/>
      </rPr>
      <t>4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</si>
  <si>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11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</si>
  <si>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3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</si>
  <si>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344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</si>
  <si>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33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</si>
  <si>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27</t>
    </r>
  </si>
  <si>
    <t>Mind Mind Tell Me Mind (15 EPI)</t>
    <phoneticPr fontId="0" type="noConversion"/>
  </si>
  <si>
    <t>Sunday Report 2024</t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</si>
  <si>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</si>
  <si>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#2</t>
    </r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</si>
  <si>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</si>
  <si>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800643803 (Sub: Chi) (CC)</t>
  </si>
  <si>
    <t>800645566 (Sub: Chi) (CC)</t>
    <phoneticPr fontId="0" type="noConversion"/>
  </si>
  <si>
    <t>大師兄中秋感謝祭</t>
    <phoneticPr fontId="0" type="noConversion"/>
  </si>
  <si>
    <r>
      <rPr>
        <sz val="14"/>
        <rFont val="細明體"/>
        <family val="1"/>
        <charset val="136"/>
      </rPr>
      <t>校園好聲音</t>
    </r>
    <r>
      <rPr>
        <sz val="14"/>
        <rFont val="Times New Roman"/>
        <family val="1"/>
      </rPr>
      <t xml:space="preserve"> - </t>
    </r>
    <r>
      <rPr>
        <sz val="14"/>
        <rFont val="細明體"/>
        <family val="1"/>
        <charset val="136"/>
      </rPr>
      <t>唱響中國</t>
    </r>
  </si>
  <si>
    <t>The Voice of Campus - Singing Across China</t>
    <phoneticPr fontId="0" type="noConversion"/>
  </si>
  <si>
    <t>星河長明 Shining Just for You (25 EPI)</t>
    <phoneticPr fontId="0" type="noConversion"/>
  </si>
  <si>
    <t>800638551 (Sub: Chi) (CC)</t>
    <phoneticPr fontId="0" type="noConversion"/>
  </si>
  <si>
    <r>
      <rPr>
        <sz val="14"/>
        <rFont val="細明體"/>
        <family val="3"/>
        <charset val="136"/>
      </rPr>
      <t>怪宿宿</t>
    </r>
    <r>
      <rPr>
        <sz val="14"/>
        <rFont val="Times New Roman"/>
        <family val="1"/>
      </rPr>
      <t xml:space="preserve"> # 10</t>
    </r>
  </si>
  <si>
    <t>Travelodd</t>
  </si>
  <si>
    <t>800636784 (Sub: *Chi) (OP)</t>
    <phoneticPr fontId="0" type="noConversion"/>
  </si>
  <si>
    <t>2245</t>
    <phoneticPr fontId="0" type="noConversion"/>
  </si>
  <si>
    <t>J Music #49</t>
    <phoneticPr fontId="0" type="noConversion"/>
  </si>
  <si>
    <t>800632426 (OP)</t>
    <phoneticPr fontId="0" type="noConversion"/>
  </si>
  <si>
    <t>800636881 (Sub: *Chi) (OP)</t>
    <phoneticPr fontId="0" type="noConversion"/>
  </si>
  <si>
    <t xml:space="preserve">J Music 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</si>
  <si>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32</t>
    </r>
  </si>
  <si>
    <t># 3618            2315</t>
    <phoneticPr fontId="0" type="noConversion"/>
  </si>
  <si>
    <t>Jade Solid Gold 2024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</si>
  <si>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</t>
    </r>
  </si>
  <si>
    <t xml:space="preserve"> 網紅甜卡 #2</t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</si>
  <si>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</si>
  <si>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</si>
  <si>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MALAYSIA TVB JADE </t>
    </r>
    <r>
      <rPr>
        <b/>
        <u/>
        <sz val="28"/>
        <rFont val="細明體"/>
        <family val="3"/>
        <charset val="136"/>
      </rPr>
      <t>節目表</t>
    </r>
  </si>
  <si>
    <t>WK 34</t>
    <phoneticPr fontId="0" type="noConversion"/>
  </si>
  <si>
    <t>PERIOD: 19 - 25 Aug 2024</t>
    <phoneticPr fontId="0" type="noConversion"/>
  </si>
  <si>
    <t># 14</t>
    <phoneticPr fontId="0" type="noConversion"/>
  </si>
  <si>
    <t># 152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</si>
  <si>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9</t>
    </r>
    <r>
      <rPr>
        <sz val="14"/>
        <rFont val="Times New Roman"/>
        <family val="3"/>
        <charset val="136"/>
      </rPr>
      <t xml:space="preserve">    0945</t>
    </r>
  </si>
  <si>
    <t># 1071</t>
    <phoneticPr fontId="0" type="noConversion"/>
  </si>
  <si>
    <t># 13 - 14</t>
    <phoneticPr fontId="0" type="noConversion"/>
  </si>
  <si>
    <t># 15 - 16</t>
    <phoneticPr fontId="0" type="noConversion"/>
  </si>
  <si>
    <t>網紅甜卡 #2</t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</si>
  <si>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212</t>
    </r>
  </si>
  <si>
    <r>
      <rPr>
        <sz val="14"/>
        <rFont val="微軟正黑體"/>
        <family val="3"/>
        <charset val="136"/>
      </rPr>
      <t xml:space="preserve">周遊關西 </t>
    </r>
    <r>
      <rPr>
        <sz val="14"/>
        <rFont val="Times New Roman"/>
        <family val="1"/>
      </rPr>
      <t># 3</t>
    </r>
  </si>
  <si>
    <t># 165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</si>
  <si>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5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</si>
  <si>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3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</si>
  <si>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32</t>
    </r>
    <r>
      <rPr>
        <sz val="14"/>
        <rFont val="Times New Roman"/>
        <family val="3"/>
        <charset val="136"/>
      </rPr>
      <t xml:space="preserve">    1545</t>
    </r>
  </si>
  <si>
    <r>
      <t>網紅甜卡</t>
    </r>
    <r>
      <rPr>
        <sz val="14"/>
        <rFont val="Times New Roman"/>
        <family val="3"/>
        <charset val="136"/>
      </rPr>
      <t xml:space="preserve"> #2</t>
    </r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</si>
  <si>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6</t>
    </r>
  </si>
  <si>
    <t># 104</t>
    <phoneticPr fontId="0" type="noConversion"/>
  </si>
  <si>
    <t># 17</t>
    <phoneticPr fontId="0" type="noConversion"/>
  </si>
  <si>
    <t>800386962 (CA/MA) (Sub: Chi) (CC)</t>
    <phoneticPr fontId="0" type="noConversion"/>
  </si>
  <si>
    <t>天龍八部 Demi-Gods and Semi-Devils (50 EPI)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</si>
  <si>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34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</si>
  <si>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12</t>
    </r>
  </si>
  <si>
    <r>
      <rPr>
        <sz val="14"/>
        <rFont val="細明體"/>
        <family val="3"/>
        <charset val="136"/>
      </rPr>
      <t xml:space="preserve">窺心事 </t>
    </r>
    <r>
      <rPr>
        <sz val="14"/>
        <rFont val="Times New Roman"/>
        <family val="1"/>
      </rPr>
      <t># 1</t>
    </r>
    <r>
      <rPr>
        <sz val="14"/>
        <rFont val="Times New Roman"/>
        <family val="3"/>
        <charset val="136"/>
      </rPr>
      <t>5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</si>
  <si>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13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</si>
  <si>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4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</si>
  <si>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359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</si>
  <si>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28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</si>
  <si>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#3</t>
    </r>
  </si>
  <si>
    <t>800411745  (Sub: Chi) (CC)</t>
    <phoneticPr fontId="0" type="noConversion"/>
  </si>
  <si>
    <r>
      <rPr>
        <sz val="14"/>
        <rFont val="細明體"/>
        <family val="3"/>
        <charset val="136"/>
      </rPr>
      <t>愛情來的時候</t>
    </r>
    <r>
      <rPr>
        <sz val="14"/>
        <rFont val="Times New Roman"/>
        <family val="3"/>
      </rPr>
      <t xml:space="preserve">2 - </t>
    </r>
    <r>
      <rPr>
        <sz val="14"/>
        <rFont val="微軟正黑體"/>
        <family val="3"/>
        <charset val="136"/>
      </rPr>
      <t>台灣</t>
    </r>
  </si>
  <si>
    <t>A Time Of Love 2 - Taiwan</t>
    <phoneticPr fontId="0" type="noConversion"/>
  </si>
  <si>
    <r>
      <rPr>
        <sz val="14"/>
        <rFont val="細明體"/>
        <family val="3"/>
        <charset val="136"/>
      </rPr>
      <t>一班好聲音「十」力無限演唱會</t>
    </r>
  </si>
  <si>
    <t>古靈精怪 台灣篇 #11</t>
    <phoneticPr fontId="0" type="noConversion"/>
  </si>
  <si>
    <t>J Music #50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</si>
  <si>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33</t>
    </r>
  </si>
  <si>
    <t># 3619</t>
    <phoneticPr fontId="0" type="noConversion"/>
  </si>
  <si>
    <t># 3622            2315</t>
    <phoneticPr fontId="0" type="noConversion"/>
  </si>
  <si>
    <t>JSG Billboard 2024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</si>
  <si>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</t>
    </r>
  </si>
  <si>
    <t xml:space="preserve"> 網紅甜卡 #3</t>
    <phoneticPr fontId="0" type="noConversion"/>
  </si>
  <si>
    <t>東張西望  Scoop 2024</t>
  </si>
  <si>
    <t># 210</t>
    <phoneticPr fontId="0" type="noConversion"/>
  </si>
  <si>
    <t># 211</t>
    <phoneticPr fontId="0" type="noConversion"/>
  </si>
  <si>
    <t># 212</t>
  </si>
  <si>
    <t># 213</t>
  </si>
  <si>
    <t># 214</t>
  </si>
  <si>
    <t># 215</t>
  </si>
  <si>
    <t># 2347</t>
    <phoneticPr fontId="0" type="noConversion"/>
  </si>
  <si>
    <t># 2350</t>
    <phoneticPr fontId="0" type="noConversion"/>
  </si>
  <si>
    <t># 212</t>
    <phoneticPr fontId="0" type="noConversion"/>
  </si>
  <si>
    <t># 216</t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</si>
  <si>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31</t>
    </r>
  </si>
  <si>
    <t># 2352</t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</si>
  <si>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31</t>
    </r>
  </si>
  <si>
    <t xml:space="preserve">愛．回家之開心速遞  Lo And Behold </t>
  </si>
  <si>
    <t># 2351</t>
  </si>
  <si>
    <r>
      <t>不如食豪</t>
    </r>
    <r>
      <rPr>
        <sz val="14"/>
        <rFont val="Times New Roman"/>
        <family val="1"/>
      </rPr>
      <t>D</t>
    </r>
    <r>
      <rPr>
        <sz val="14"/>
        <rFont val="細明體"/>
        <family val="3"/>
        <charset val="136"/>
      </rPr>
      <t xml:space="preserve"> #3</t>
    </r>
  </si>
  <si>
    <r>
      <rPr>
        <sz val="14"/>
        <rFont val="細明體"/>
        <family val="3"/>
        <charset val="136"/>
      </rPr>
      <t>不如食豪</t>
    </r>
    <r>
      <rPr>
        <sz val="14"/>
        <rFont val="Times New Roman"/>
        <family val="3"/>
      </rPr>
      <t>D SIK HO D (14 EPI)</t>
    </r>
  </si>
  <si>
    <t># 4</t>
  </si>
  <si>
    <t># 5</t>
  </si>
  <si>
    <t># 6</t>
  </si>
  <si>
    <t># 7</t>
  </si>
  <si>
    <t>800637702 (Sub: Chi) (CC)</t>
  </si>
  <si>
    <t># 217</t>
  </si>
  <si>
    <t># 218</t>
  </si>
  <si>
    <t># 219</t>
  </si>
  <si>
    <t># 220</t>
  </si>
  <si>
    <t># 221</t>
  </si>
  <si>
    <t># 222</t>
  </si>
  <si>
    <t>800563025 (CC)</t>
  </si>
  <si>
    <t>快樂長門人Happy Old Buddies</t>
  </si>
  <si>
    <t>不如食豪D</t>
  </si>
  <si>
    <t># 146</t>
  </si>
  <si>
    <t># 147</t>
  </si>
  <si>
    <t># 148</t>
  </si>
  <si>
    <t># 149</t>
  </si>
  <si>
    <t># 150</t>
  </si>
  <si>
    <t>#8</t>
  </si>
  <si>
    <t>法證先鋒VI 倖存者的救贖 Forensic Heroes VI: Redemption (24 EPI)</t>
  </si>
  <si>
    <t># 1</t>
  </si>
  <si>
    <t># 2</t>
  </si>
  <si>
    <t># 3</t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</si>
  <si>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32</t>
    </r>
  </si>
  <si>
    <t>News Magazine 2024</t>
  </si>
  <si>
    <t>800636304 (OP)</t>
  </si>
  <si>
    <t>Pretty Sweet (15 EPI)</t>
  </si>
  <si>
    <t>800643641 (CA/MA) (Sub: Chi)   (CC)</t>
  </si>
  <si>
    <t># 2349</t>
  </si>
  <si>
    <t># 2347</t>
  </si>
  <si>
    <t># 2350</t>
  </si>
  <si>
    <t># 2352</t>
  </si>
  <si>
    <t>一條麻甩在東莞 # 7</t>
  </si>
  <si>
    <t># 2353</t>
  </si>
  <si>
    <t>800641901 (CA/MA) (Sub: Chi/Eng) (CC)</t>
  </si>
  <si>
    <t xml:space="preserve"> </t>
  </si>
  <si>
    <r>
      <rPr>
        <sz val="14"/>
        <rFont val="微軟正黑體"/>
        <family val="1"/>
        <charset val="136"/>
      </rPr>
      <t>法證先鋒</t>
    </r>
    <r>
      <rPr>
        <sz val="14"/>
        <rFont val="Times New Roman"/>
        <family val="1"/>
      </rPr>
      <t xml:space="preserve">VI </t>
    </r>
    <r>
      <rPr>
        <sz val="14"/>
        <rFont val="微軟正黑體"/>
        <family val="1"/>
        <charset val="136"/>
      </rPr>
      <t>倖存者的救贖</t>
    </r>
    <r>
      <rPr>
        <sz val="14"/>
        <rFont val="Times New Roman"/>
        <family val="1"/>
        <charset val="136"/>
      </rPr>
      <t xml:space="preserve"> Forensic Heroes VI: Redemption (24 EPI)</t>
    </r>
  </si>
  <si>
    <t>800548196 (CA/MA) (Sub: Chi) (CC)</t>
  </si>
  <si>
    <t>800627464 (CA/MA) (Sub: Chi/Eng) (CC)</t>
  </si>
  <si>
    <t>星河長明 Shining Just for You (25 EPI)</t>
  </si>
  <si>
    <t># 21</t>
  </si>
  <si>
    <t># 22</t>
  </si>
  <si>
    <t># 23</t>
  </si>
  <si>
    <t># 24</t>
  </si>
  <si>
    <t>800645930 (Sub: Chi) (CC)</t>
  </si>
  <si>
    <r>
      <rPr>
        <sz val="14"/>
        <rFont val="細明體"/>
        <family val="3"/>
        <charset val="136"/>
      </rPr>
      <t xml:space="preserve">瞬間直擊半小時 </t>
    </r>
    <r>
      <rPr>
        <sz val="14"/>
        <rFont val="Times New Roman"/>
        <family val="3"/>
      </rPr>
      <t>Gone Viral (10 EPI)</t>
    </r>
  </si>
  <si>
    <t>大師兄中秋感謝祭</t>
  </si>
  <si>
    <t># 223</t>
  </si>
  <si>
    <t>玲玲友情報 # 10</t>
  </si>
  <si>
    <t>窺心事 # 14</t>
  </si>
  <si>
    <t>玲玲友情報 # 11</t>
  </si>
  <si>
    <t>台灣萌萌的 # 3</t>
  </si>
  <si>
    <t>最強生命線 # 344</t>
  </si>
  <si>
    <t># 224</t>
  </si>
  <si>
    <t># 225</t>
  </si>
  <si>
    <t># 226</t>
  </si>
  <si>
    <t># 227</t>
  </si>
  <si>
    <t># 228</t>
  </si>
  <si>
    <t># 229</t>
  </si>
  <si>
    <t># 2354</t>
  </si>
  <si>
    <t># 2355</t>
  </si>
  <si>
    <t># 2356</t>
  </si>
  <si>
    <t># 2358</t>
  </si>
  <si>
    <t>800629753 (Sub: Chi) (CC)</t>
  </si>
  <si>
    <t>800642042 (Sub: Chi) (CC)</t>
  </si>
  <si>
    <t>800636915 (Sub: Chi) (CC)</t>
  </si>
  <si>
    <t>Ring Ling Ling (44 EPI)</t>
  </si>
  <si>
    <t>Cute Taiwan (8 EPI)</t>
  </si>
  <si>
    <t>Vital Lifeline 2023</t>
  </si>
  <si>
    <t>Sunday Report 2024</t>
  </si>
  <si>
    <t>一條麻甩在東莞 # 8</t>
  </si>
  <si>
    <t>愛情來的時候2 - 台灣</t>
  </si>
  <si>
    <t>一班好聲音「十」力無限演唱會</t>
  </si>
  <si>
    <t>玲玲友情報 # 12</t>
  </si>
  <si>
    <t>窺心事 # 15</t>
  </si>
  <si>
    <t>玲玲友情報 # 13</t>
  </si>
  <si>
    <t>台灣萌萌的 # 4</t>
  </si>
  <si>
    <t>最強生命線 # 359</t>
  </si>
  <si>
    <t># 230</t>
  </si>
  <si>
    <t>天龍八部 Demi-Gods and Semi-Devils (50 EPI)</t>
  </si>
  <si>
    <t>古靈精怪 台灣篇 #11</t>
  </si>
  <si>
    <t># 2348</t>
    <phoneticPr fontId="0" type="noConversion"/>
  </si>
  <si>
    <t># 2349</t>
    <phoneticPr fontId="0" type="noConversion"/>
  </si>
  <si>
    <t># 2358</t>
    <phoneticPr fontId="0" type="noConversion"/>
  </si>
  <si>
    <t>800643641 (CA/MA) (Sub: Chi)   (CC)</t>
    <phoneticPr fontId="0" type="noConversion"/>
  </si>
  <si>
    <t>800637702 (Sub: Chi) (CC)</t>
    <phoneticPr fontId="0" type="noConversion"/>
  </si>
  <si>
    <r>
      <t>不如食豪</t>
    </r>
    <r>
      <rPr>
        <sz val="14"/>
        <rFont val="Times New Roman"/>
        <family val="1"/>
      </rPr>
      <t>D</t>
    </r>
    <r>
      <rPr>
        <sz val="14"/>
        <rFont val="細明體"/>
        <family val="3"/>
        <charset val="136"/>
      </rPr>
      <t xml:space="preserve"> # 9</t>
    </r>
  </si>
  <si>
    <t>SIK HO D (14 EPI)</t>
    <phoneticPr fontId="0" type="noConversion"/>
  </si>
  <si>
    <t># 2362</t>
  </si>
  <si>
    <t>800644876 (Sub: Chi) (CC)</t>
  </si>
  <si>
    <t>寵寵物語 #3-4</t>
  </si>
  <si>
    <t xml:space="preserve">Pet Talks </t>
  </si>
  <si>
    <t>寵寵物語 #1-2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</si>
  <si>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</si>
  <si>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35</t>
    <phoneticPr fontId="0" type="noConversion"/>
  </si>
  <si>
    <t>PERIOD: 26 - 1 Sep 2024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</si>
  <si>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</si>
  <si>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# 16</t>
    <phoneticPr fontId="0" type="noConversion"/>
  </si>
  <si>
    <t># 159</t>
    <phoneticPr fontId="0" type="noConversion"/>
  </si>
  <si>
    <t># 2356</t>
    <phoneticPr fontId="0" type="noConversion"/>
  </si>
  <si>
    <t># 2357</t>
    <phoneticPr fontId="0" type="noConversion"/>
  </si>
  <si>
    <t># 2346</t>
    <phoneticPr fontId="0" type="noConversion"/>
  </si>
  <si>
    <t># 2359</t>
    <phoneticPr fontId="0" type="noConversion"/>
  </si>
  <si>
    <t># 2360</t>
  </si>
  <si>
    <t># 2361</t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</si>
  <si>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10</t>
    </r>
    <r>
      <rPr>
        <sz val="14"/>
        <rFont val="Times New Roman"/>
        <family val="3"/>
        <charset val="136"/>
      </rPr>
      <t xml:space="preserve">    0945</t>
    </r>
  </si>
  <si>
    <t># 1078</t>
    <phoneticPr fontId="0" type="noConversion"/>
  </si>
  <si>
    <t>瞬間直擊半小時</t>
    <phoneticPr fontId="0" type="noConversion"/>
  </si>
  <si>
    <t># 17 - 18</t>
    <phoneticPr fontId="0" type="noConversion"/>
  </si>
  <si>
    <t>網紅甜卡 #3</t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</si>
  <si>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213</t>
    </r>
  </si>
  <si>
    <r>
      <rPr>
        <sz val="14"/>
        <rFont val="微軟正黑體"/>
        <family val="3"/>
        <charset val="136"/>
      </rPr>
      <t xml:space="preserve">周遊關西 </t>
    </r>
    <r>
      <rPr>
        <sz val="14"/>
        <rFont val="Times New Roman"/>
        <family val="1"/>
      </rPr>
      <t># 4</t>
    </r>
  </si>
  <si>
    <t># 170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</si>
  <si>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6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</si>
  <si>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</si>
  <si>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33</t>
    </r>
    <r>
      <rPr>
        <sz val="14"/>
        <rFont val="Times New Roman"/>
        <family val="3"/>
        <charset val="136"/>
      </rPr>
      <t xml:space="preserve">    1545</t>
    </r>
  </si>
  <si>
    <r>
      <t>網紅甜卡</t>
    </r>
    <r>
      <rPr>
        <sz val="14"/>
        <rFont val="Times New Roman"/>
        <family val="3"/>
        <charset val="136"/>
      </rPr>
      <t xml:space="preserve"> #3</t>
    </r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</si>
  <si>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7</t>
    </r>
  </si>
  <si>
    <t># 105</t>
    <phoneticPr fontId="0" type="noConversion"/>
  </si>
  <si>
    <t># 19</t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</si>
  <si>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</si>
  <si>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35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</si>
  <si>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</si>
  <si>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800638551 (Sub: *Chi) (CC)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</si>
  <si>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14</t>
    </r>
  </si>
  <si>
    <t>怪宿宿 #11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</si>
  <si>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15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</si>
  <si>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5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</si>
  <si>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360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</si>
  <si>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34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</si>
  <si>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29</t>
    </r>
  </si>
  <si>
    <t>Travelodd (16 EPI)</t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</si>
  <si>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#4</t>
    </r>
  </si>
  <si>
    <t># 231</t>
    <phoneticPr fontId="0" type="noConversion"/>
  </si>
  <si>
    <t>800641901 (CA/MA) (Sub: Chi/Eng) (CC)</t>
    <phoneticPr fontId="0" type="noConversion"/>
  </si>
  <si>
    <r>
      <rPr>
        <sz val="14"/>
        <rFont val="微軟正黑體"/>
        <family val="1"/>
        <charset val="136"/>
      </rPr>
      <t>法證先鋒</t>
    </r>
    <r>
      <rPr>
        <sz val="14"/>
        <rFont val="Times New Roman"/>
        <family val="1"/>
      </rPr>
      <t xml:space="preserve">VI </t>
    </r>
    <r>
      <rPr>
        <sz val="14"/>
        <rFont val="微軟正黑體"/>
        <family val="1"/>
        <charset val="136"/>
      </rPr>
      <t xml:space="preserve">倖存者的救贖 </t>
    </r>
    <r>
      <rPr>
        <sz val="14"/>
        <rFont val="Times New Roman"/>
        <family val="1"/>
        <charset val="136"/>
      </rPr>
      <t>Forensic Heroes VI: Redemption (24 EPI)</t>
    </r>
  </si>
  <si>
    <t>800627464 (CA/MA) (Sub: Chi/Eng) (CC)</t>
    <phoneticPr fontId="0" type="noConversion"/>
  </si>
  <si>
    <t>荃頌荃盛 #1</t>
    <phoneticPr fontId="0" type="noConversion"/>
  </si>
  <si>
    <t>Liza Wang Special 2024</t>
    <phoneticPr fontId="0" type="noConversion"/>
  </si>
  <si>
    <t>TBC (Sub: Chi) (CC)</t>
    <phoneticPr fontId="0" type="noConversion"/>
  </si>
  <si>
    <t>J Music #51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</si>
  <si>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</si>
  <si>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34</t>
    </r>
  </si>
  <si>
    <t># 3623</t>
    <phoneticPr fontId="0" type="noConversion"/>
  </si>
  <si>
    <t># 3626            2315</t>
    <phoneticPr fontId="0" type="noConversion"/>
  </si>
  <si>
    <r>
      <rPr>
        <b/>
        <sz val="14"/>
        <rFont val="新細明體"/>
        <family val="1"/>
        <charset val="136"/>
      </rPr>
      <t>世界觀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</si>
  <si>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6</t>
    </r>
  </si>
  <si>
    <t xml:space="preserve"> 網紅甜卡 #4</t>
    <phoneticPr fontId="0" type="noConversion"/>
  </si>
  <si>
    <t># 237</t>
    <phoneticPr fontId="0" type="noConversion"/>
  </si>
  <si>
    <r>
      <rPr>
        <sz val="14"/>
        <rFont val="細明體"/>
        <family val="3"/>
        <charset val="136"/>
      </rPr>
      <t xml:space="preserve">2024香港小姐 女．遊記 </t>
    </r>
    <r>
      <rPr>
        <sz val="14"/>
        <rFont val="Times New Roman"/>
        <family val="3"/>
      </rPr>
      <t>Miss Hong Kong Pageant 2024 - A Beautiful Journey (10 EPI)</t>
    </r>
  </si>
  <si>
    <t>800646546 (Sub: *Chi) (OP)</t>
  </si>
  <si>
    <t>Midlife, Sing &amp; Shine! Concert 2024</t>
  </si>
  <si>
    <t>tbc</t>
  </si>
  <si>
    <t>800637702 (Sub: *Chi) (CC)</t>
  </si>
  <si>
    <t>一條麻甩在東莞 # 9</t>
  </si>
  <si>
    <t>不如食豪D #11</t>
  </si>
  <si>
    <t>SIK HO D (14 EPI)</t>
  </si>
  <si>
    <t>天水圍的日與夜</t>
  </si>
  <si>
    <t>The Way We Are</t>
  </si>
  <si>
    <t>不如食豪D #10</t>
  </si>
  <si>
    <t># 236</t>
  </si>
  <si>
    <t>不如食豪D #11 SIK HO D (14 EPI)</t>
  </si>
  <si>
    <t>星河長明</t>
  </si>
  <si>
    <t># 11 - 12</t>
  </si>
  <si>
    <t>不如食豪D #12</t>
  </si>
  <si>
    <t># 11 -12</t>
  </si>
  <si>
    <t>奧運健兒展風采</t>
  </si>
  <si>
    <t>Sports Demonstrations by Mainland Olympians 2024</t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</si>
  <si>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新細明體"/>
        <family val="1"/>
        <charset val="136"/>
      </rPr>
      <t>之決戰新馬</t>
    </r>
    <r>
      <rPr>
        <sz val="14"/>
        <rFont val="Times New Roman"/>
        <family val="1"/>
      </rPr>
      <t xml:space="preserve"> #1</t>
    </r>
  </si>
  <si>
    <t>奧運健兒大匯演</t>
  </si>
  <si>
    <t xml:space="preserve">Gala Show by Mainland Olympians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</si>
</sst>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7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3"/>
      <name val="Times New Roman"/>
      <family val="1"/>
      <charset val="136"/>
    </font>
    <font>
      <sz val="13"/>
      <name val="新細明體"/>
      <family val="1"/>
      <charset val="136"/>
    </font>
    <font>
      <b/>
      <sz val="14"/>
      <name val="Times New Roman"/>
      <family val="3"/>
      <charset val="136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0"/>
      <name val="Times New Roman"/>
      <family val="1"/>
    </font>
    <font>
      <sz val="13"/>
      <name val="細明體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2"/>
      <name val="微軟正黑體"/>
      <family val="1"/>
      <charset val="136"/>
    </font>
    <font>
      <sz val="12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9" fillId="25" borderId="1" applyNumberFormat="0" applyAlignment="0" applyProtection="0">
      <alignment vertical="center"/>
    </xf>
    <xf numFmtId="0" fontId="69" fillId="25" borderId="1" applyNumberFormat="0" applyAlignment="0" applyProtection="0">
      <alignment vertical="center"/>
    </xf>
    <xf numFmtId="0" fontId="70" fillId="26" borderId="2" applyNumberFormat="0" applyAlignment="0" applyProtection="0">
      <alignment vertical="center"/>
    </xf>
    <xf numFmtId="0" fontId="70" fillId="26" borderId="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0" borderId="4" applyNumberFormat="0" applyFill="0" applyAlignment="0" applyProtection="0">
      <alignment vertical="center"/>
    </xf>
    <xf numFmtId="0" fontId="73" fillId="0" borderId="4" applyNumberFormat="0" applyFill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8" borderId="1" applyNumberFormat="0" applyAlignment="0" applyProtection="0">
      <alignment vertical="center"/>
    </xf>
    <xf numFmtId="0" fontId="76" fillId="8" borderId="1" applyNumberFormat="0" applyAlignment="0" applyProtection="0">
      <alignment vertical="center"/>
    </xf>
    <xf numFmtId="0" fontId="77" fillId="0" borderId="10" applyNumberFormat="0" applyFill="0" applyAlignment="0" applyProtection="0">
      <alignment vertical="center"/>
    </xf>
    <xf numFmtId="0" fontId="77" fillId="0" borderId="10" applyNumberFormat="0" applyFill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9" fillId="25" borderId="12" applyNumberFormat="0" applyAlignment="0" applyProtection="0">
      <alignment vertical="center"/>
    </xf>
    <xf numFmtId="0" fontId="79" fillId="25" borderId="12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</cellStyleXfs>
  <cellXfs count="695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1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9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9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66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77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49" fontId="46" fillId="0" borderId="64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vertical="center"/>
    </xf>
    <xf numFmtId="0" fontId="54" fillId="0" borderId="47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right" vertical="center" wrapText="1"/>
    </xf>
    <xf numFmtId="0" fontId="47" fillId="0" borderId="41" xfId="0" quotePrefix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vertical="center"/>
    </xf>
    <xf numFmtId="0" fontId="47" fillId="0" borderId="44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52" fillId="0" borderId="45" xfId="388" applyFont="1" applyBorder="1" applyAlignment="1">
      <alignment horizontal="center" vertical="center" wrapText="1"/>
    </xf>
    <xf numFmtId="0" fontId="52" fillId="0" borderId="46" xfId="388" applyFont="1" applyBorder="1" applyAlignment="1">
      <alignment horizontal="center" vertical="center" wrapText="1"/>
    </xf>
    <xf numFmtId="0" fontId="47" fillId="0" borderId="64" xfId="0" applyFont="1" applyBorder="1" applyAlignment="1">
      <alignment horizontal="right" vertical="center"/>
    </xf>
    <xf numFmtId="0" fontId="49" fillId="0" borderId="47" xfId="0" quotePrefix="1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60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7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49" fontId="47" fillId="0" borderId="64" xfId="0" applyNumberFormat="1" applyFont="1" applyBorder="1" applyAlignment="1">
      <alignment horizontal="right" vertical="center"/>
    </xf>
    <xf numFmtId="0" fontId="49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56" fillId="0" borderId="47" xfId="0" quotePrefix="1" applyFont="1" applyBorder="1" applyAlignment="1">
      <alignment horizontal="left" vertical="center"/>
    </xf>
    <xf numFmtId="0" fontId="47" fillId="0" borderId="42" xfId="0" quotePrefix="1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52" fillId="0" borderId="46" xfId="0" applyFont="1" applyBorder="1" applyAlignment="1">
      <alignment horizontal="center" vertical="center"/>
    </xf>
    <xf numFmtId="0" fontId="47" fillId="0" borderId="57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49" fillId="0" borderId="42" xfId="0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58" xfId="0" quotePrefix="1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52" fillId="0" borderId="58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70" xfId="0" applyNumberFormat="1" applyFont="1" applyBorder="1" applyAlignment="1">
      <alignment horizontal="right" vertical="center"/>
    </xf>
    <xf numFmtId="0" fontId="47" fillId="0" borderId="58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right" vertical="center" wrapText="1"/>
    </xf>
    <xf numFmtId="0" fontId="47" fillId="0" borderId="66" xfId="0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2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right" vertical="center"/>
    </xf>
    <xf numFmtId="0" fontId="44" fillId="0" borderId="42" xfId="0" quotePrefix="1" applyFont="1" applyBorder="1" applyAlignment="1">
      <alignment horizontal="center" vertical="center"/>
    </xf>
    <xf numFmtId="0" fontId="48" fillId="0" borderId="43" xfId="388" applyFont="1" applyBorder="1" applyAlignment="1">
      <alignment horizontal="center" vertical="center" wrapText="1"/>
    </xf>
    <xf numFmtId="0" fontId="46" fillId="0" borderId="66" xfId="0" applyFont="1" applyBorder="1" applyAlignment="1">
      <alignment horizontal="left" vertical="center"/>
    </xf>
    <xf numFmtId="0" fontId="46" fillId="0" borderId="64" xfId="0" applyFont="1" applyBorder="1" applyAlignment="1">
      <alignment horizontal="right" vertical="center"/>
    </xf>
    <xf numFmtId="49" fontId="54" fillId="0" borderId="42" xfId="0" applyNumberFormat="1" applyFont="1" applyBorder="1" applyAlignment="1">
      <alignment horizontal="center" vertical="center"/>
    </xf>
    <xf numFmtId="0" fontId="48" fillId="0" borderId="0" xfId="388" applyFont="1" applyAlignment="1">
      <alignment horizontal="center" vertical="center" wrapText="1"/>
    </xf>
    <xf numFmtId="0" fontId="46" fillId="0" borderId="64" xfId="0" applyFont="1" applyBorder="1" applyAlignment="1">
      <alignment horizontal="left" vertical="center"/>
    </xf>
    <xf numFmtId="0" fontId="46" fillId="0" borderId="66" xfId="0" applyFont="1" applyBorder="1" applyAlignment="1">
      <alignment horizontal="right" vertical="center"/>
    </xf>
    <xf numFmtId="0" fontId="49" fillId="0" borderId="42" xfId="0" quotePrefix="1" applyFont="1" applyBorder="1" applyAlignment="1">
      <alignment horizontal="center" vertical="center"/>
    </xf>
    <xf numFmtId="0" fontId="56" fillId="0" borderId="42" xfId="388" applyFont="1" applyBorder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14" fontId="47" fillId="0" borderId="41" xfId="0" applyNumberFormat="1" applyFont="1" applyBorder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57" fillId="0" borderId="0" xfId="0" applyNumberFormat="1" applyFont="1" applyAlignment="1">
      <alignment horizontal="right" vertical="center"/>
    </xf>
    <xf numFmtId="14" fontId="57" fillId="0" borderId="43" xfId="0" applyNumberFormat="1" applyFont="1" applyBorder="1" applyAlignment="1">
      <alignment horizontal="right" vertical="center"/>
    </xf>
    <xf numFmtId="0" fontId="47" fillId="0" borderId="0" xfId="388" applyFont="1" applyAlignment="1">
      <alignment horizontal="center" vertical="center" wrapText="1"/>
    </xf>
    <xf numFmtId="0" fontId="42" fillId="0" borderId="42" xfId="0" applyFont="1" applyBorder="1" applyAlignment="1">
      <alignment vertical="center"/>
    </xf>
    <xf numFmtId="0" fontId="47" fillId="0" borderId="67" xfId="0" applyFont="1" applyBorder="1" applyAlignment="1">
      <alignment horizontal="right" vertical="center"/>
    </xf>
    <xf numFmtId="0" fontId="47" fillId="0" borderId="0" xfId="0" quotePrefix="1" applyFont="1" applyAlignment="1">
      <alignment vertical="center"/>
    </xf>
    <xf numFmtId="0" fontId="47" fillId="0" borderId="67" xfId="0" applyFont="1" applyBorder="1" applyAlignment="1">
      <alignment horizontal="left" vertical="center"/>
    </xf>
    <xf numFmtId="0" fontId="42" fillId="0" borderId="45" xfId="0" applyFont="1" applyBorder="1" applyAlignment="1">
      <alignment vertical="center"/>
    </xf>
    <xf numFmtId="0" fontId="42" fillId="0" borderId="37" xfId="0" applyFont="1" applyBorder="1" applyAlignment="1">
      <alignment vertical="center"/>
    </xf>
    <xf numFmtId="0" fontId="42" fillId="0" borderId="46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56" fillId="0" borderId="59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9" fillId="0" borderId="43" xfId="388" applyFont="1" applyBorder="1" applyAlignment="1">
      <alignment horizontal="center" vertical="center" wrapText="1"/>
    </xf>
    <xf numFmtId="0" fontId="47" fillId="0" borderId="38" xfId="0" applyFont="1" applyBorder="1" applyAlignment="1">
      <alignment vertical="center"/>
    </xf>
    <xf numFmtId="0" fontId="47" fillId="0" borderId="62" xfId="0" quotePrefix="1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52" xfId="0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0" fontId="44" fillId="0" borderId="42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54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67" xfId="0" applyFont="1" applyBorder="1" applyAlignment="1">
      <alignment horizontal="left" vertical="center"/>
    </xf>
    <xf numFmtId="0" fontId="46" fillId="0" borderId="70" xfId="0" applyFont="1" applyBorder="1" applyAlignment="1">
      <alignment horizontal="right" vertical="center"/>
    </xf>
    <xf numFmtId="0" fontId="49" fillId="0" borderId="42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6" fillId="0" borderId="33" xfId="0" applyFont="1" applyBorder="1" applyAlignment="1">
      <alignment horizontal="left" vertical="center"/>
    </xf>
    <xf numFmtId="0" fontId="46" fillId="0" borderId="34" xfId="0" applyFont="1" applyBorder="1" applyAlignment="1">
      <alignment horizontal="left" vertical="center"/>
    </xf>
    <xf numFmtId="0" fontId="47" fillId="0" borderId="51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47" fillId="0" borderId="42" xfId="0" quotePrefix="1" applyFont="1" applyBorder="1" applyAlignment="1">
      <alignment vertical="center"/>
    </xf>
    <xf numFmtId="0" fontId="47" fillId="0" borderId="41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0" fontId="47" fillId="0" borderId="60" xfId="0" quotePrefix="1" applyFont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49" fontId="47" fillId="0" borderId="67" xfId="0" applyNumberFormat="1" applyFont="1" applyBorder="1" applyAlignment="1">
      <alignment horizontal="left" vertical="center"/>
    </xf>
    <xf numFmtId="14" fontId="49" fillId="0" borderId="32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3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3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27" borderId="4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4" xfId="0" quotePrefix="1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1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vertical="center"/>
    </xf>
    <xf numFmtId="0" fontId="47" fillId="27" borderId="40" xfId="0" applyFont="1" applyFill="1" applyBorder="1" applyAlignment="1">
      <alignment vertical="center"/>
    </xf>
    <xf numFmtId="0" fontId="47" fillId="27" borderId="32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vertical="center"/>
    </xf>
    <xf numFmtId="0" fontId="47" fillId="27" borderId="0" xfId="0" applyFont="1" applyFill="1" applyAlignment="1">
      <alignment vertical="center"/>
    </xf>
    <xf numFmtId="0" fontId="47" fillId="27" borderId="5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left"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59" xfId="0" applyFont="1" applyFill="1" applyBorder="1" applyAlignment="1">
      <alignment vertical="center"/>
    </xf>
    <xf numFmtId="0" fontId="47" fillId="27" borderId="42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left" vertical="center"/>
    </xf>
    <xf numFmtId="0" fontId="48" fillId="27" borderId="3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vertical="center"/>
    </xf>
    <xf numFmtId="0" fontId="42" fillId="27" borderId="38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left" vertical="center"/>
    </xf>
    <xf numFmtId="0" fontId="47" fillId="27" borderId="47" xfId="0" quotePrefix="1" applyFont="1" applyFill="1" applyBorder="1" applyAlignment="1">
      <alignment vertical="center"/>
    </xf>
    <xf numFmtId="0" fontId="59" fillId="27" borderId="74" xfId="0" applyFont="1" applyFill="1" applyBorder="1" applyAlignment="1">
      <alignment horizontal="left" vertical="center"/>
    </xf>
    <xf numFmtId="0" fontId="47" fillId="27" borderId="42" xfId="0" quotePrefix="1" applyFont="1" applyFill="1" applyBorder="1" applyAlignment="1">
      <alignment horizontal="center" vertical="center"/>
    </xf>
    <xf numFmtId="0" fontId="60" fillId="27" borderId="58" xfId="0" applyFont="1" applyFill="1" applyBorder="1" applyAlignment="1">
      <alignment horizontal="center" vertical="center"/>
    </xf>
    <xf numFmtId="0" fontId="47" fillId="27" borderId="38" xfId="0" quotePrefix="1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 wrapText="1"/>
    </xf>
    <xf numFmtId="0" fontId="59" fillId="27" borderId="56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56" xfId="0" quotePrefix="1" applyFont="1" applyFill="1" applyBorder="1" applyAlignment="1">
      <alignment horizontal="center" vertical="center"/>
    </xf>
    <xf numFmtId="0" fontId="47" fillId="27" borderId="47" xfId="388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center" vertical="center"/>
    </xf>
    <xf numFmtId="0" fontId="49" fillId="27" borderId="34" xfId="0" quotePrefix="1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52" fillId="27" borderId="42" xfId="388" applyFont="1" applyFill="1" applyBorder="1" applyAlignment="1">
      <alignment horizontal="center" vertical="center"/>
    </xf>
    <xf numFmtId="14" fontId="47" fillId="27" borderId="0" xfId="0" applyNumberFormat="1" applyFont="1" applyFill="1" applyAlignment="1">
      <alignment horizontal="center" vertical="center"/>
    </xf>
    <xf numFmtId="14" fontId="57" fillId="27" borderId="0" xfId="0" applyNumberFormat="1" applyFont="1" applyFill="1" applyAlignment="1">
      <alignment horizontal="right" vertical="center"/>
    </xf>
    <xf numFmtId="0" fontId="42" fillId="27" borderId="42" xfId="388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left" vertical="center"/>
    </xf>
    <xf numFmtId="0" fontId="42" fillId="27" borderId="37" xfId="0" applyFont="1" applyFill="1" applyBorder="1" applyAlignment="1">
      <alignment vertical="center"/>
    </xf>
    <xf numFmtId="0" fontId="43" fillId="27" borderId="0" xfId="0" applyFont="1" applyFill="1" applyAlignment="1">
      <alignment vertical="center"/>
    </xf>
    <xf numFmtId="0" fontId="47" fillId="27" borderId="44" xfId="0" applyFont="1" applyFill="1" applyBorder="1" applyAlignment="1">
      <alignment horizontal="left" vertical="center"/>
    </xf>
    <xf numFmtId="0" fontId="43" fillId="27" borderId="43" xfId="0" applyFont="1" applyFill="1" applyBorder="1" applyAlignment="1">
      <alignment vertical="center"/>
    </xf>
    <xf numFmtId="0" fontId="48" fillId="27" borderId="0" xfId="0" applyFont="1" applyFill="1" applyAlignment="1">
      <alignment vertical="center"/>
    </xf>
    <xf numFmtId="0" fontId="49" fillId="27" borderId="42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/>
    </xf>
    <xf numFmtId="0" fontId="48" fillId="27" borderId="42" xfId="388" applyFont="1" applyFill="1" applyBorder="1" applyAlignment="1">
      <alignment horizontal="center" vertical="center"/>
    </xf>
    <xf numFmtId="0" fontId="46" fillId="27" borderId="37" xfId="0" applyFont="1" applyFill="1" applyBorder="1" applyAlignment="1">
      <alignment horizontal="right" vertical="center"/>
    </xf>
    <xf numFmtId="0" fontId="46" fillId="27" borderId="45" xfId="0" applyFont="1" applyFill="1" applyBorder="1" applyAlignment="1">
      <alignment horizontal="right" vertical="center"/>
    </xf>
    <xf numFmtId="0" fontId="46" fillId="27" borderId="46" xfId="0" applyFont="1" applyFill="1" applyBorder="1" applyAlignment="1">
      <alignment horizontal="right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9" fillId="0" borderId="41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28" borderId="56" xfId="0" applyFont="1" applyFill="1" applyBorder="1" applyAlignment="1">
      <alignment horizontal="center" vertical="center"/>
    </xf>
    <xf numFmtId="0" fontId="52" fillId="28" borderId="43" xfId="0" applyFont="1" applyFill="1" applyBorder="1" applyAlignment="1">
      <alignment vertical="center"/>
    </xf>
    <xf numFmtId="0" fontId="47" fillId="28" borderId="44" xfId="0" quotePrefix="1" applyFont="1" applyFill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47" fillId="28" borderId="58" xfId="0" quotePrefix="1" applyFont="1" applyFill="1" applyBorder="1" applyAlignment="1">
      <alignment vertical="center"/>
    </xf>
    <xf numFmtId="0" fontId="49" fillId="0" borderId="0" xfId="0" quotePrefix="1" applyFont="1" applyAlignment="1">
      <alignment horizontal="center" vertical="center"/>
    </xf>
    <xf numFmtId="0" fontId="47" fillId="28" borderId="60" xfId="0" applyFont="1" applyFill="1" applyBorder="1" applyAlignment="1">
      <alignment horizontal="left" vertical="center"/>
    </xf>
    <xf numFmtId="0" fontId="49" fillId="28" borderId="42" xfId="388" applyFont="1" applyFill="1" applyBorder="1" applyAlignment="1">
      <alignment horizontal="center" vertical="center" wrapText="1"/>
    </xf>
    <xf numFmtId="0" fontId="47" fillId="28" borderId="42" xfId="388" applyFont="1" applyFill="1" applyBorder="1" applyAlignment="1">
      <alignment horizontal="center" vertical="center"/>
    </xf>
    <xf numFmtId="0" fontId="47" fillId="28" borderId="47" xfId="388" applyFont="1" applyFill="1" applyBorder="1" applyAlignment="1">
      <alignment horizontal="left" vertical="center"/>
    </xf>
    <xf numFmtId="0" fontId="47" fillId="28" borderId="37" xfId="0" applyFont="1" applyFill="1" applyBorder="1" applyAlignment="1">
      <alignment horizontal="center" vertical="center"/>
    </xf>
    <xf numFmtId="0" fontId="47" fillId="28" borderId="42" xfId="388" applyFont="1" applyFill="1" applyBorder="1" applyAlignment="1">
      <alignment horizontal="left" vertical="center" wrapText="1"/>
    </xf>
    <xf numFmtId="0" fontId="52" fillId="28" borderId="46" xfId="388" applyFont="1" applyFill="1" applyBorder="1" applyAlignment="1">
      <alignment horizontal="center" vertical="center" wrapText="1"/>
    </xf>
    <xf numFmtId="0" fontId="47" fillId="28" borderId="44" xfId="388" applyFont="1" applyFill="1" applyBorder="1" applyAlignment="1">
      <alignment horizontal="left" vertical="center" wrapText="1"/>
    </xf>
    <xf numFmtId="0" fontId="47" fillId="28" borderId="58" xfId="0" applyFont="1" applyFill="1" applyBorder="1" applyAlignment="1">
      <alignment horizontal="center" vertical="center"/>
    </xf>
    <xf numFmtId="0" fontId="44" fillId="28" borderId="34" xfId="0" quotePrefix="1" applyFont="1" applyFill="1" applyBorder="1" applyAlignment="1">
      <alignment horizontal="center" vertical="center"/>
    </xf>
    <xf numFmtId="0" fontId="49" fillId="28" borderId="34" xfId="0" quotePrefix="1" applyFont="1" applyFill="1" applyBorder="1" applyAlignment="1">
      <alignment horizontal="center" vertical="center"/>
    </xf>
    <xf numFmtId="0" fontId="56" fillId="28" borderId="42" xfId="388" applyFont="1" applyFill="1" applyBorder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49" fontId="47" fillId="28" borderId="41" xfId="0" applyNumberFormat="1" applyFont="1" applyFill="1" applyBorder="1" applyAlignment="1">
      <alignment horizontal="center" vertical="center" wrapText="1"/>
    </xf>
    <xf numFmtId="49" fontId="59" fillId="28" borderId="41" xfId="0" applyNumberFormat="1" applyFont="1" applyFill="1" applyBorder="1" applyAlignment="1">
      <alignment horizontal="center" vertical="center" shrinkToFit="1"/>
    </xf>
    <xf numFmtId="0" fontId="52" fillId="28" borderId="42" xfId="388" applyFont="1" applyFill="1" applyBorder="1" applyAlignment="1">
      <alignment horizontal="center" vertical="center"/>
    </xf>
    <xf numFmtId="49" fontId="47" fillId="28" borderId="34" xfId="0" applyNumberFormat="1" applyFont="1" applyFill="1" applyBorder="1" applyAlignment="1">
      <alignment horizontal="center" vertical="center"/>
    </xf>
    <xf numFmtId="0" fontId="42" fillId="28" borderId="42" xfId="388" applyFont="1" applyFill="1" applyBorder="1" applyAlignment="1">
      <alignment horizontal="center" vertical="center"/>
    </xf>
    <xf numFmtId="0" fontId="47" fillId="28" borderId="42" xfId="388" applyFont="1" applyFill="1" applyBorder="1" applyAlignment="1">
      <alignment horizontal="left" vertical="center"/>
    </xf>
    <xf numFmtId="0" fontId="48" fillId="28" borderId="42" xfId="388" applyFont="1" applyFill="1" applyBorder="1" applyAlignment="1">
      <alignment horizontal="center" vertical="center" wrapText="1"/>
    </xf>
    <xf numFmtId="0" fontId="47" fillId="28" borderId="38" xfId="388" applyFont="1" applyFill="1" applyBorder="1" applyAlignment="1">
      <alignment horizontal="center" vertical="center"/>
    </xf>
    <xf numFmtId="0" fontId="48" fillId="28" borderId="42" xfId="388" applyFont="1" applyFill="1" applyBorder="1" applyAlignment="1">
      <alignment horizontal="center" vertical="center"/>
    </xf>
    <xf numFmtId="0" fontId="48" fillId="28" borderId="42" xfId="388" quotePrefix="1" applyFont="1" applyFill="1" applyBorder="1" applyAlignment="1">
      <alignment horizontal="center" vertical="center"/>
    </xf>
    <xf numFmtId="0" fontId="47" fillId="28" borderId="47" xfId="0" quotePrefix="1" applyFont="1" applyFill="1" applyBorder="1" applyAlignment="1">
      <alignment vertical="center"/>
    </xf>
    <xf numFmtId="0" fontId="47" fillId="28" borderId="0" xfId="0" applyFont="1" applyFill="1" applyAlignment="1">
      <alignment vertical="center"/>
    </xf>
    <xf numFmtId="49" fontId="47" fillId="0" borderId="41" xfId="0" applyNumberFormat="1" applyFont="1" applyBorder="1" applyAlignment="1">
      <alignment horizontal="center" vertical="center" wrapText="1"/>
    </xf>
    <xf numFmtId="49" fontId="52" fillId="28" borderId="41" xfId="0" applyNumberFormat="1" applyFont="1" applyFill="1" applyBorder="1" applyAlignment="1">
      <alignment horizontal="center" vertical="center"/>
    </xf>
    <xf numFmtId="0" fontId="49" fillId="28" borderId="58" xfId="0" quotePrefix="1" applyFont="1" applyFill="1" applyBorder="1" applyAlignment="1">
      <alignment horizontal="center" vertical="center"/>
    </xf>
    <xf numFmtId="0" fontId="47" fillId="28" borderId="57" xfId="0" quotePrefix="1" applyFont="1" applyFill="1" applyBorder="1" applyAlignment="1">
      <alignment horizontal="left" vertical="center"/>
    </xf>
    <xf numFmtId="0" fontId="52" fillId="28" borderId="56" xfId="388" applyFont="1" applyFill="1" applyBorder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 wrapText="1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47" fillId="0" borderId="45" xfId="0" applyFont="1" applyBorder="1" applyAlignment="1">
      <alignment horizontal="left" vertical="center"/>
    </xf>
    <xf numFmtId="14" fontId="47" fillId="0" borderId="43" xfId="0" applyNumberFormat="1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42" fillId="0" borderId="43" xfId="0" applyFont="1" applyBorder="1" applyAlignment="1">
      <alignment vertical="center"/>
    </xf>
    <xf numFmtId="0" fontId="47" fillId="0" borderId="43" xfId="0" applyFont="1" applyBorder="1" applyAlignment="1">
      <alignment horizontal="right" vertical="center"/>
    </xf>
    <xf numFmtId="0" fontId="48" fillId="0" borderId="58" xfId="388" applyFont="1" applyBorder="1" applyAlignment="1">
      <alignment horizontal="center" vertical="center" wrapText="1"/>
    </xf>
    <xf numFmtId="0" fontId="47" fillId="0" borderId="40" xfId="0" quotePrefix="1" applyFont="1" applyBorder="1" applyAlignment="1">
      <alignment horizontal="left" vertical="center"/>
    </xf>
    <xf numFmtId="49" fontId="54" fillId="0" borderId="0" xfId="0" applyNumberFormat="1" applyFont="1" applyAlignment="1">
      <alignment horizontal="center" vertical="center"/>
    </xf>
    <xf numFmtId="49" fontId="56" fillId="0" borderId="58" xfId="388" applyNumberFormat="1" applyFont="1" applyBorder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47" fillId="0" borderId="58" xfId="388" applyFont="1" applyBorder="1" applyAlignment="1">
      <alignment horizontal="center" vertical="center" wrapText="1"/>
    </xf>
    <xf numFmtId="0" fontId="48" fillId="0" borderId="38" xfId="0" applyFont="1" applyBorder="1" applyAlignment="1">
      <alignment horizontal="right" vertical="center" wrapText="1"/>
    </xf>
    <xf numFmtId="49" fontId="52" fillId="0" borderId="42" xfId="0" applyNumberFormat="1" applyFont="1" applyBorder="1" applyAlignment="1">
      <alignment horizontal="center" vertical="center"/>
    </xf>
    <xf numFmtId="0" fontId="48" fillId="0" borderId="56" xfId="388" applyFont="1" applyBorder="1" applyAlignment="1">
      <alignment horizontal="center" vertical="center" wrapText="1"/>
    </xf>
    <xf numFmtId="0" fontId="49" fillId="0" borderId="58" xfId="388" applyFont="1" applyBorder="1" applyAlignment="1">
      <alignment horizontal="center" vertical="center" wrapText="1"/>
    </xf>
    <xf numFmtId="0" fontId="47" fillId="0" borderId="43" xfId="0" applyFont="1" applyBorder="1" applyAlignment="1">
      <alignment horizontal="left" vertical="center"/>
    </xf>
    <xf numFmtId="0" fontId="47" fillId="0" borderId="78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14" fontId="49" fillId="0" borderId="41" xfId="0" applyNumberFormat="1" applyFont="1" applyBorder="1" applyAlignment="1">
      <alignment horizontal="center" vertical="center" wrapText="1"/>
    </xf>
    <xf numFmtId="0" fontId="49" fillId="0" borderId="43" xfId="0" applyFont="1" applyBorder="1" applyAlignment="1">
      <alignment horizontal="right" vertical="center"/>
    </xf>
    <xf numFmtId="0" fontId="47" fillId="27" borderId="33" xfId="0" applyFont="1" applyFill="1" applyBorder="1" applyAlignment="1">
      <alignment horizontal="left" vertical="center"/>
    </xf>
    <xf numFmtId="0" fontId="48" fillId="27" borderId="34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49" fontId="47" fillId="27" borderId="60" xfId="0" applyNumberFormat="1" applyFont="1" applyFill="1" applyBorder="1" applyAlignment="1">
      <alignment horizontal="left" vertical="center"/>
    </xf>
    <xf numFmtId="0" fontId="59" fillId="27" borderId="42" xfId="388" applyFont="1" applyFill="1" applyBorder="1" applyAlignment="1">
      <alignment horizontal="center" vertical="center" wrapText="1"/>
    </xf>
    <xf numFmtId="49" fontId="59" fillId="27" borderId="42" xfId="0" applyNumberFormat="1" applyFont="1" applyFill="1" applyBorder="1" applyAlignment="1">
      <alignment horizontal="center" vertical="center" wrapText="1"/>
    </xf>
    <xf numFmtId="49" fontId="52" fillId="27" borderId="42" xfId="0" applyNumberFormat="1" applyFont="1" applyFill="1" applyBorder="1" applyAlignment="1">
      <alignment horizontal="center" vertical="center"/>
    </xf>
    <xf numFmtId="0" fontId="47" fillId="27" borderId="0" xfId="0" quotePrefix="1" applyFont="1" applyFill="1" applyAlignment="1">
      <alignment horizontal="center" vertical="center"/>
    </xf>
    <xf numFmtId="49" fontId="47" fillId="27" borderId="42" xfId="0" applyNumberFormat="1" applyFont="1" applyFill="1" applyBorder="1" applyAlignment="1">
      <alignment horizontal="center" vertical="center"/>
    </xf>
    <xf numFmtId="0" fontId="47" fillId="27" borderId="0" xfId="0" quotePrefix="1" applyFont="1" applyFill="1" applyAlignment="1">
      <alignment vertical="center"/>
    </xf>
    <xf numFmtId="49" fontId="47" fillId="27" borderId="0" xfId="0" applyNumberFormat="1" applyFont="1" applyFill="1" applyAlignment="1">
      <alignment horizontal="center" vertical="center"/>
    </xf>
    <xf numFmtId="0" fontId="42" fillId="27" borderId="38" xfId="388" applyFont="1" applyFill="1" applyBorder="1" applyAlignment="1">
      <alignment horizontal="center" vertical="center"/>
    </xf>
    <xf numFmtId="49" fontId="52" fillId="27" borderId="0" xfId="0" applyNumberFormat="1" applyFont="1" applyFill="1" applyAlignment="1">
      <alignment horizontal="center" vertical="center"/>
    </xf>
    <xf numFmtId="0" fontId="65" fillId="27" borderId="45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 wrapText="1"/>
    </xf>
    <xf numFmtId="49" fontId="47" fillId="27" borderId="42" xfId="0" applyNumberFormat="1" applyFont="1" applyFill="1" applyBorder="1" applyAlignment="1">
      <alignment horizontal="right" vertical="center" wrapText="1"/>
    </xf>
    <xf numFmtId="0" fontId="46" fillId="27" borderId="83" xfId="0" applyFont="1" applyFill="1" applyBorder="1" applyAlignment="1">
      <alignment horizontal="center" vertical="center"/>
    </xf>
    <xf numFmtId="0" fontId="46" fillId="27" borderId="82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right" vertical="center"/>
    </xf>
    <xf numFmtId="49" fontId="47" fillId="27" borderId="47" xfId="0" applyNumberFormat="1" applyFont="1" applyFill="1" applyBorder="1" applyAlignment="1">
      <alignment horizontal="left" vertical="center" wrapText="1"/>
    </xf>
    <xf numFmtId="0" fontId="43" fillId="27" borderId="41" xfId="0" applyFont="1" applyFill="1" applyBorder="1" applyAlignment="1">
      <alignment vertical="center"/>
    </xf>
    <xf numFmtId="0" fontId="47" fillId="27" borderId="78" xfId="0" applyFont="1" applyFill="1" applyBorder="1" applyAlignment="1">
      <alignment horizontal="right" vertical="center"/>
    </xf>
    <xf numFmtId="0" fontId="52" fillId="27" borderId="42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49" fontId="56" fillId="0" borderId="34" xfId="388" applyNumberFormat="1" applyFont="1" applyBorder="1" applyAlignment="1">
      <alignment horizontal="center" vertical="center"/>
    </xf>
    <xf numFmtId="0" fontId="48" fillId="0" borderId="34" xfId="388" applyFont="1" applyBorder="1" applyAlignment="1">
      <alignment horizontal="center" vertical="center" wrapText="1"/>
    </xf>
    <xf numFmtId="0" fontId="47" fillId="0" borderId="61" xfId="0" quotePrefix="1" applyFont="1" applyBorder="1" applyAlignment="1">
      <alignment vertical="center"/>
    </xf>
    <xf numFmtId="0" fontId="47" fillId="27" borderId="47" xfId="0" quotePrefix="1" applyFont="1" applyFill="1" applyBorder="1" applyAlignment="1">
      <alignment horizontal="left" vertical="center"/>
    </xf>
    <xf numFmtId="0" fontId="44" fillId="27" borderId="38" xfId="0" applyFont="1" applyFill="1" applyBorder="1" applyAlignment="1">
      <alignment vertical="center"/>
    </xf>
    <xf numFmtId="0" fontId="47" fillId="27" borderId="56" xfId="0" applyFont="1" applyFill="1" applyBorder="1" applyAlignment="1">
      <alignment horizontal="center" vertical="center"/>
    </xf>
    <xf numFmtId="0" fontId="48" fillId="27" borderId="58" xfId="0" applyFont="1" applyFill="1" applyBorder="1" applyAlignment="1">
      <alignment horizontal="center" vertical="center"/>
    </xf>
    <xf numFmtId="14" fontId="47" fillId="27" borderId="60" xfId="0" applyNumberFormat="1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79" xfId="0" applyFont="1" applyFill="1" applyBorder="1" applyAlignment="1">
      <alignment horizontal="center" vertical="center"/>
    </xf>
    <xf numFmtId="0" fontId="47" fillId="27" borderId="80" xfId="0" applyFont="1" applyFill="1" applyBorder="1" applyAlignment="1">
      <alignment horizontal="center" vertical="center"/>
    </xf>
    <xf numFmtId="0" fontId="47" fillId="27" borderId="44" xfId="388" applyFont="1" applyFill="1" applyBorder="1" applyAlignment="1">
      <alignment horizontal="left" vertical="center" wrapText="1"/>
    </xf>
    <xf numFmtId="49" fontId="59" fillId="27" borderId="57" xfId="0" applyNumberFormat="1" applyFont="1" applyFill="1" applyBorder="1" applyAlignment="1">
      <alignment horizontal="left" vertical="center" wrapText="1"/>
    </xf>
    <xf numFmtId="0" fontId="59" fillId="27" borderId="41" xfId="388" applyFont="1" applyFill="1" applyBorder="1" applyAlignment="1">
      <alignment horizontal="center" vertical="center" wrapText="1"/>
    </xf>
    <xf numFmtId="0" fontId="59" fillId="27" borderId="58" xfId="0" applyFont="1" applyFill="1" applyBorder="1" applyAlignment="1">
      <alignment horizontal="center" vertical="center" wrapText="1"/>
    </xf>
    <xf numFmtId="49" fontId="59" fillId="27" borderId="41" xfId="0" applyNumberFormat="1" applyFont="1" applyFill="1" applyBorder="1" applyAlignment="1">
      <alignment horizontal="center" vertical="center" wrapText="1"/>
    </xf>
    <xf numFmtId="0" fontId="59" fillId="27" borderId="58" xfId="0" applyFont="1" applyFill="1" applyBorder="1" applyAlignment="1">
      <alignment vertical="center"/>
    </xf>
    <xf numFmtId="49" fontId="59" fillId="27" borderId="41" xfId="0" applyNumberFormat="1" applyFont="1" applyFill="1" applyBorder="1" applyAlignment="1">
      <alignment horizontal="center" vertical="center" wrapText="1" shrinkToFit="1"/>
    </xf>
    <xf numFmtId="49" fontId="48" fillId="27" borderId="41" xfId="0" applyNumberFormat="1" applyFont="1" applyFill="1" applyBorder="1" applyAlignment="1">
      <alignment horizontal="center" vertical="center" wrapText="1"/>
    </xf>
    <xf numFmtId="0" fontId="47" fillId="27" borderId="41" xfId="0" quotePrefix="1" applyFont="1" applyFill="1" applyBorder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59" fillId="27" borderId="42" xfId="388" applyFont="1" applyFill="1" applyBorder="1" applyAlignment="1">
      <alignment vertical="center"/>
    </xf>
    <xf numFmtId="0" fontId="47" fillId="27" borderId="38" xfId="388" applyFont="1" applyFill="1" applyBorder="1" applyAlignment="1">
      <alignment horizontal="left" vertical="center"/>
    </xf>
    <xf numFmtId="0" fontId="43" fillId="27" borderId="38" xfId="0" applyFont="1" applyFill="1" applyBorder="1" applyAlignment="1">
      <alignment vertical="center"/>
    </xf>
    <xf numFmtId="0" fontId="46" fillId="27" borderId="84" xfId="0" applyFont="1" applyFill="1" applyBorder="1" applyAlignment="1">
      <alignment horizontal="center" vertical="center"/>
    </xf>
    <xf numFmtId="0" fontId="48" fillId="28" borderId="38" xfId="0" applyFont="1" applyFill="1" applyBorder="1" applyAlignment="1">
      <alignment horizontal="center" vertical="center"/>
    </xf>
    <xf numFmtId="0" fontId="49" fillId="28" borderId="0" xfId="0" applyFont="1" applyFill="1" applyAlignment="1">
      <alignment horizontal="center" vertical="center"/>
    </xf>
    <xf numFmtId="0" fontId="48" fillId="28" borderId="42" xfId="0" applyFont="1" applyFill="1" applyBorder="1" applyAlignment="1">
      <alignment horizontal="center" vertical="center"/>
    </xf>
    <xf numFmtId="14" fontId="47" fillId="0" borderId="60" xfId="0" applyNumberFormat="1" applyFont="1" applyBorder="1" applyAlignment="1">
      <alignment horizontal="center" vertical="center"/>
    </xf>
    <xf numFmtId="49" fontId="47" fillId="28" borderId="47" xfId="0" applyNumberFormat="1" applyFont="1" applyFill="1" applyBorder="1" applyAlignment="1">
      <alignment horizontal="left" vertical="center" wrapText="1"/>
    </xf>
    <xf numFmtId="0" fontId="47" fillId="28" borderId="36" xfId="0" applyFont="1" applyFill="1" applyBorder="1" applyAlignment="1">
      <alignment horizontal="left" vertical="center"/>
    </xf>
    <xf numFmtId="0" fontId="47" fillId="28" borderId="38" xfId="0" quotePrefix="1" applyFont="1" applyFill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8" fillId="28" borderId="39" xfId="0" applyFont="1" applyFill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57" xfId="0" applyFont="1" applyBorder="1" applyAlignment="1">
      <alignment horizontal="left" vertical="center"/>
    </xf>
    <xf numFmtId="0" fontId="48" fillId="0" borderId="32" xfId="0" applyFont="1" applyBorder="1" applyAlignment="1">
      <alignment horizontal="center" vertical="center"/>
    </xf>
    <xf numFmtId="0" fontId="48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7" fillId="0" borderId="42" xfId="388" applyFont="1" applyBorder="1" applyAlignment="1">
      <alignment horizontal="center" vertical="center"/>
    </xf>
    <xf numFmtId="0" fontId="47" fillId="0" borderId="34" xfId="0" applyFont="1" applyBorder="1" applyAlignment="1">
      <alignment vertical="center"/>
    </xf>
    <xf numFmtId="0" fontId="47" fillId="29" borderId="59" xfId="0" applyFont="1" applyFill="1" applyBorder="1" applyAlignment="1">
      <alignment horizontal="left" vertical="center"/>
    </xf>
    <xf numFmtId="0" fontId="47" fillId="29" borderId="39" xfId="0" applyFont="1" applyFill="1" applyBorder="1" applyAlignment="1">
      <alignment vertical="center"/>
    </xf>
    <xf numFmtId="0" fontId="47" fillId="29" borderId="39" xfId="0" applyFont="1" applyFill="1" applyBorder="1" applyAlignment="1">
      <alignment horizontal="center" vertical="center"/>
    </xf>
    <xf numFmtId="0" fontId="47" fillId="29" borderId="32" xfId="0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9" borderId="40" xfId="0" applyFont="1" applyFill="1" applyBorder="1" applyAlignment="1">
      <alignment vertical="center"/>
    </xf>
    <xf numFmtId="0" fontId="47" fillId="29" borderId="39" xfId="0" applyFont="1" applyFill="1" applyBorder="1" applyAlignment="1">
      <alignment horizontal="left" vertical="center"/>
    </xf>
    <xf numFmtId="0" fontId="48" fillId="29" borderId="0" xfId="0" applyFont="1" applyFill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left" vertical="center"/>
    </xf>
    <xf numFmtId="0" fontId="48" fillId="29" borderId="42" xfId="0" applyFont="1" applyFill="1" applyBorder="1" applyAlignment="1">
      <alignment horizontal="center" vertical="center"/>
    </xf>
    <xf numFmtId="0" fontId="46" fillId="29" borderId="39" xfId="0" applyFont="1" applyFill="1" applyBorder="1" applyAlignment="1">
      <alignment vertical="center"/>
    </xf>
    <xf numFmtId="0" fontId="52" fillId="29" borderId="42" xfId="0" applyFont="1" applyFill="1" applyBorder="1" applyAlignment="1">
      <alignment horizontal="center" vertical="center"/>
    </xf>
    <xf numFmtId="0" fontId="48" fillId="30" borderId="42" xfId="0" applyFont="1" applyFill="1" applyBorder="1" applyAlignment="1">
      <alignment horizontal="center" vertical="center"/>
    </xf>
    <xf numFmtId="0" fontId="47" fillId="30" borderId="47" xfId="0" applyFont="1" applyFill="1" applyBorder="1" applyAlignment="1">
      <alignment vertical="center"/>
    </xf>
    <xf numFmtId="0" fontId="49" fillId="30" borderId="38" xfId="0" applyFont="1" applyFill="1" applyBorder="1" applyAlignment="1">
      <alignment horizontal="center" vertical="center"/>
    </xf>
    <xf numFmtId="0" fontId="47" fillId="31" borderId="37" xfId="0" applyFont="1" applyFill="1" applyBorder="1" applyAlignment="1">
      <alignment horizontal="center" vertical="center"/>
    </xf>
    <xf numFmtId="0" fontId="48" fillId="31" borderId="39" xfId="0" applyFont="1" applyFill="1" applyBorder="1" applyAlignment="1">
      <alignment vertical="center"/>
    </xf>
    <xf numFmtId="0" fontId="47" fillId="31" borderId="39" xfId="0" applyFont="1" applyFill="1" applyBorder="1" applyAlignment="1">
      <alignment vertical="center"/>
    </xf>
    <xf numFmtId="0" fontId="47" fillId="31" borderId="0" xfId="0" applyFont="1" applyFill="1" applyAlignment="1">
      <alignment horizontal="center" vertical="center"/>
    </xf>
    <xf numFmtId="0" fontId="46" fillId="31" borderId="39" xfId="0" applyFont="1" applyFill="1" applyBorder="1" applyAlignment="1">
      <alignment vertical="center"/>
    </xf>
    <xf numFmtId="0" fontId="47" fillId="31" borderId="39" xfId="0" applyFont="1" applyFill="1" applyBorder="1" applyAlignment="1">
      <alignment horizontal="left" vertical="center"/>
    </xf>
    <xf numFmtId="0" fontId="54" fillId="32" borderId="39" xfId="0" applyFont="1" applyFill="1" applyBorder="1" applyAlignment="1">
      <alignment horizontal="center" vertical="center"/>
    </xf>
    <xf numFmtId="0" fontId="47" fillId="32" borderId="0" xfId="0" applyFont="1" applyFill="1" applyAlignment="1">
      <alignment vertical="center"/>
    </xf>
    <xf numFmtId="0" fontId="47" fillId="32" borderId="37" xfId="0" applyFont="1" applyFill="1" applyBorder="1" applyAlignment="1">
      <alignment horizontal="center" vertical="center"/>
    </xf>
    <xf numFmtId="0" fontId="47" fillId="32" borderId="42" xfId="0" applyFont="1" applyFill="1" applyBorder="1" applyAlignment="1">
      <alignment horizontal="center" vertical="center"/>
    </xf>
    <xf numFmtId="0" fontId="47" fillId="32" borderId="39" xfId="0" applyFont="1" applyFill="1" applyBorder="1" applyAlignment="1">
      <alignment horizontal="left" vertical="center"/>
    </xf>
    <xf numFmtId="0" fontId="47" fillId="32" borderId="56" xfId="0" quotePrefix="1" applyFont="1" applyFill="1" applyBorder="1" applyAlignment="1">
      <alignment horizontal="center" vertical="center"/>
    </xf>
    <xf numFmtId="0" fontId="48" fillId="32" borderId="39" xfId="0" applyFont="1" applyFill="1" applyBorder="1" applyAlignment="1">
      <alignment horizontal="left" vertical="center"/>
    </xf>
    <xf numFmtId="0" fontId="48" fillId="32" borderId="47" xfId="0" applyFont="1" applyFill="1" applyBorder="1" applyAlignment="1">
      <alignment horizontal="center" vertical="center"/>
    </xf>
    <xf numFmtId="0" fontId="56" fillId="32" borderId="38" xfId="388" applyFont="1" applyFill="1" applyBorder="1" applyAlignment="1">
      <alignment horizontal="center" vertical="center" wrapText="1"/>
    </xf>
    <xf numFmtId="0" fontId="47" fillId="32" borderId="43" xfId="0" applyFont="1" applyFill="1" applyBorder="1" applyAlignment="1">
      <alignment horizontal="center" vertical="center"/>
    </xf>
    <xf numFmtId="0" fontId="47" fillId="32" borderId="43" xfId="0" applyFont="1" applyFill="1" applyBorder="1" applyAlignment="1">
      <alignment horizontal="left" vertical="center"/>
    </xf>
    <xf numFmtId="0" fontId="42" fillId="32" borderId="55" xfId="0" applyFont="1" applyFill="1" applyBorder="1" applyAlignment="1">
      <alignment vertical="center"/>
    </xf>
    <xf numFmtId="0" fontId="42" fillId="32" borderId="37" xfId="0" applyFont="1" applyFill="1" applyBorder="1" applyAlignment="1">
      <alignment vertical="center"/>
    </xf>
    <xf numFmtId="0" fontId="43" fillId="32" borderId="46" xfId="0" applyFont="1" applyFill="1" applyBorder="1" applyAlignment="1">
      <alignment vertical="center"/>
    </xf>
    <xf numFmtId="0" fontId="48" fillId="32" borderId="0" xfId="0" applyFont="1" applyFill="1" applyAlignment="1">
      <alignment vertical="center"/>
    </xf>
    <xf numFmtId="0" fontId="46" fillId="32" borderId="37" xfId="0" applyFont="1" applyFill="1" applyBorder="1" applyAlignment="1">
      <alignment horizontal="right" vertical="center"/>
    </xf>
    <xf numFmtId="0" fontId="43" fillId="32" borderId="37" xfId="0" applyFont="1" applyFill="1" applyBorder="1" applyAlignment="1">
      <alignment vertical="center"/>
    </xf>
    <xf numFmtId="14" fontId="47" fillId="32" borderId="0" xfId="0" applyNumberFormat="1" applyFont="1" applyFill="1" applyAlignment="1">
      <alignment horizontal="center" vertical="center"/>
    </xf>
    <xf numFmtId="0" fontId="47" fillId="32" borderId="34" xfId="0" applyFont="1" applyFill="1" applyBorder="1" applyAlignment="1">
      <alignment horizontal="center" vertical="center"/>
    </xf>
    <xf numFmtId="0" fontId="47" fillId="32" borderId="33" xfId="0" applyFont="1" applyFill="1" applyBorder="1" applyAlignment="1">
      <alignment horizontal="left" vertical="center"/>
    </xf>
    <xf numFmtId="0" fontId="47" fillId="32" borderId="38" xfId="0" quotePrefix="1" applyFont="1" applyFill="1" applyBorder="1" applyAlignment="1">
      <alignment horizontal="center" vertical="center"/>
    </xf>
    <xf numFmtId="0" fontId="47" fillId="32" borderId="52" xfId="0" applyFont="1" applyFill="1" applyBorder="1" applyAlignment="1">
      <alignment horizontal="center" vertical="center"/>
    </xf>
    <xf numFmtId="0" fontId="47" fillId="32" borderId="47" xfId="0" quotePrefix="1" applyFont="1" applyFill="1" applyBorder="1" applyAlignment="1">
      <alignment vertical="center"/>
    </xf>
    <xf numFmtId="0" fontId="47" fillId="32" borderId="62" xfId="0" applyFont="1" applyFill="1" applyBorder="1" applyAlignment="1">
      <alignment vertical="center"/>
    </xf>
    <xf numFmtId="0" fontId="47" fillId="32" borderId="38" xfId="388" applyFont="1" applyFill="1" applyBorder="1" applyAlignment="1">
      <alignment horizontal="center" vertical="center"/>
    </xf>
    <xf numFmtId="0" fontId="48" fillId="32" borderId="39" xfId="0" applyFont="1" applyFill="1" applyBorder="1" applyAlignment="1">
      <alignment vertical="center"/>
    </xf>
    <xf numFmtId="0" fontId="47" fillId="32" borderId="56" xfId="0" applyFont="1" applyFill="1" applyBorder="1" applyAlignment="1">
      <alignment vertical="center"/>
    </xf>
    <xf numFmtId="49" fontId="66" fillId="32" borderId="42" xfId="0" applyNumberFormat="1" applyFont="1" applyFill="1" applyBorder="1" applyAlignment="1">
      <alignment horizontal="center" vertical="center" shrinkToFit="1"/>
    </xf>
    <xf numFmtId="0" fontId="47" fillId="32" borderId="38" xfId="0" applyFont="1" applyFill="1" applyBorder="1" applyAlignment="1">
      <alignment horizontal="center" vertical="center" wrapText="1"/>
    </xf>
    <xf numFmtId="0" fontId="47" fillId="32" borderId="32" xfId="0" applyFont="1" applyFill="1" applyBorder="1" applyAlignment="1">
      <alignment horizontal="center" vertical="center"/>
    </xf>
    <xf numFmtId="0" fontId="47" fillId="32" borderId="39" xfId="0" applyFont="1" applyFill="1" applyBorder="1" applyAlignment="1">
      <alignment horizontal="center" vertical="center"/>
    </xf>
    <xf numFmtId="0" fontId="47" fillId="32" borderId="59" xfId="0" applyFont="1" applyFill="1" applyBorder="1" applyAlignment="1">
      <alignment horizontal="left" vertical="center"/>
    </xf>
    <xf numFmtId="0" fontId="47" fillId="32" borderId="31" xfId="0" applyFont="1" applyFill="1" applyBorder="1" applyAlignment="1">
      <alignment horizontal="center" vertical="center"/>
    </xf>
    <xf numFmtId="0" fontId="47" fillId="32" borderId="39" xfId="0" applyFont="1" applyFill="1" applyBorder="1" applyAlignment="1">
      <alignment vertical="center"/>
    </xf>
    <xf numFmtId="0" fontId="47" fillId="32" borderId="41" xfId="0" applyFont="1" applyFill="1" applyBorder="1" applyAlignment="1">
      <alignment horizontal="left" vertical="center"/>
    </xf>
    <xf numFmtId="0" fontId="49" fillId="32" borderId="42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left" vertical="center"/>
    </xf>
    <xf numFmtId="0" fontId="47" fillId="32" borderId="36" xfId="0" applyFont="1" applyFill="1" applyBorder="1" applyAlignment="1">
      <alignment horizontal="left" vertical="center"/>
    </xf>
    <xf numFmtId="0" fontId="47" fillId="32" borderId="58" xfId="0" applyFont="1" applyFill="1" applyBorder="1" applyAlignment="1">
      <alignment vertical="center"/>
    </xf>
    <xf numFmtId="0" fontId="47" fillId="32" borderId="45" xfId="0" applyFont="1" applyFill="1" applyBorder="1" applyAlignment="1">
      <alignment horizontal="center" vertical="center"/>
    </xf>
    <xf numFmtId="0" fontId="47" fillId="32" borderId="0" xfId="0" applyFont="1" applyFill="1" applyAlignment="1">
      <alignment horizontal="center" vertical="center"/>
    </xf>
    <xf numFmtId="0" fontId="48" fillId="32" borderId="34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center" vertical="center"/>
    </xf>
    <xf numFmtId="0" fontId="47" fillId="32" borderId="0" xfId="0" applyFont="1" applyFill="1" applyAlignment="1">
      <alignment horizontal="left" vertical="center"/>
    </xf>
    <xf numFmtId="0" fontId="47" fillId="32" borderId="57" xfId="0" applyFont="1" applyFill="1" applyBorder="1" applyAlignment="1">
      <alignment horizontal="left" vertical="center"/>
    </xf>
    <xf numFmtId="0" fontId="48" fillId="32" borderId="42" xfId="0" applyFont="1" applyFill="1" applyBorder="1" applyAlignment="1">
      <alignment horizontal="center" vertical="center"/>
    </xf>
    <xf numFmtId="0" fontId="46" fillId="32" borderId="39" xfId="0" applyFont="1" applyFill="1" applyBorder="1" applyAlignment="1">
      <alignment vertical="center"/>
    </xf>
    <xf numFmtId="0" fontId="48" fillId="32" borderId="0" xfId="0" applyFont="1" applyFill="1" applyAlignment="1">
      <alignment horizontal="center" vertical="center"/>
    </xf>
    <xf numFmtId="49" fontId="49" fillId="32" borderId="42" xfId="0" applyNumberFormat="1" applyFont="1" applyFill="1" applyBorder="1" applyAlignment="1">
      <alignment horizontal="center" vertical="center" shrinkToFit="1"/>
    </xf>
    <xf numFmtId="0" fontId="47" fillId="32" borderId="55" xfId="0" applyFont="1" applyFill="1" applyBorder="1" applyAlignment="1">
      <alignment horizontal="center" vertical="center"/>
    </xf>
    <xf numFmtId="0" fontId="49" fillId="32" borderId="0" xfId="0" applyFont="1" applyFill="1" applyAlignment="1">
      <alignment horizontal="center" vertical="center"/>
    </xf>
    <xf numFmtId="0" fontId="46" fillId="32" borderId="0" xfId="0" applyFont="1" applyFill="1" applyAlignment="1">
      <alignment vertical="center"/>
    </xf>
    <xf numFmtId="0" fontId="52" fillId="32" borderId="0" xfId="0" applyFont="1" applyFill="1" applyAlignment="1">
      <alignment horizontal="center" vertical="center"/>
    </xf>
    <xf numFmtId="0" fontId="47" fillId="32" borderId="40" xfId="0" applyFont="1" applyFill="1" applyBorder="1" applyAlignment="1">
      <alignment horizontal="left" vertical="center"/>
    </xf>
    <xf numFmtId="14" fontId="57" fillId="32" borderId="0" xfId="0" applyNumberFormat="1" applyFont="1" applyFill="1" applyAlignment="1">
      <alignment horizontal="right" vertical="center"/>
    </xf>
    <xf numFmtId="0" fontId="47" fillId="32" borderId="32" xfId="0" applyFont="1" applyFill="1" applyBorder="1" applyAlignment="1">
      <alignment horizontal="left" vertical="center"/>
    </xf>
    <xf numFmtId="0" fontId="47" fillId="32" borderId="59" xfId="0" applyFont="1" applyFill="1" applyBorder="1" applyAlignment="1">
      <alignment vertical="center"/>
    </xf>
    <xf numFmtId="0" fontId="47" fillId="32" borderId="55" xfId="0" applyFont="1" applyFill="1" applyBorder="1" applyAlignment="1">
      <alignment horizontal="left" vertical="center"/>
    </xf>
    <xf numFmtId="0" fontId="49" fillId="32" borderId="58" xfId="0" quotePrefix="1" applyFont="1" applyFill="1" applyBorder="1" applyAlignment="1">
      <alignment horizontal="center" vertical="center"/>
    </xf>
    <xf numFmtId="49" fontId="52" fillId="32" borderId="58" xfId="0" applyNumberFormat="1" applyFont="1" applyFill="1" applyBorder="1" applyAlignment="1">
      <alignment horizontal="center" vertical="center"/>
    </xf>
    <xf numFmtId="0" fontId="47" fillId="32" borderId="42" xfId="388" applyFont="1" applyFill="1" applyBorder="1" applyAlignment="1">
      <alignment horizontal="left" vertical="center" wrapText="1"/>
    </xf>
    <xf numFmtId="0" fontId="47" fillId="32" borderId="38" xfId="0" applyFont="1" applyFill="1" applyBorder="1" applyAlignment="1">
      <alignment horizontal="center" vertical="center"/>
    </xf>
    <xf numFmtId="0" fontId="47" fillId="32" borderId="44" xfId="0" quotePrefix="1" applyFont="1" applyFill="1" applyBorder="1" applyAlignment="1">
      <alignment vertical="center"/>
    </xf>
    <xf numFmtId="0" fontId="47" fillId="32" borderId="42" xfId="388" applyFont="1" applyFill="1" applyBorder="1" applyAlignment="1">
      <alignment horizontal="center" vertical="center"/>
    </xf>
    <xf numFmtId="0" fontId="47" fillId="32" borderId="57" xfId="0" quotePrefix="1" applyFont="1" applyFill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0" fontId="47" fillId="32" borderId="40" xfId="0" quotePrefix="1" applyFont="1" applyFill="1" applyBorder="1" applyAlignment="1">
      <alignment horizontal="left" vertical="center"/>
    </xf>
    <xf numFmtId="0" fontId="47" fillId="32" borderId="46" xfId="0" applyFont="1" applyFill="1" applyBorder="1" applyAlignment="1">
      <alignment horizontal="center" vertical="center"/>
    </xf>
    <xf numFmtId="0" fontId="47" fillId="32" borderId="42" xfId="0" quotePrefix="1" applyFont="1" applyFill="1" applyBorder="1" applyAlignment="1">
      <alignment horizontal="center" vertical="center"/>
    </xf>
    <xf numFmtId="0" fontId="66" fillId="32" borderId="42" xfId="0" applyFont="1" applyFill="1" applyBorder="1" applyAlignment="1">
      <alignment vertical="center" shrinkToFit="1"/>
    </xf>
    <xf numFmtId="0" fontId="47" fillId="33" borderId="44" xfId="0" applyFont="1" applyFill="1" applyBorder="1" applyAlignment="1">
      <alignment vertical="center"/>
    </xf>
    <xf numFmtId="0" fontId="47" fillId="33" borderId="45" xfId="0" applyFont="1" applyFill="1" applyBorder="1" applyAlignment="1">
      <alignment horizontal="center" vertical="center"/>
    </xf>
    <xf numFmtId="0" fontId="48" fillId="33" borderId="39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40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horizontal="left" vertical="center"/>
    </xf>
    <xf numFmtId="0" fontId="47" fillId="33" borderId="0" xfId="0" applyFont="1" applyFill="1" applyAlignment="1">
      <alignment horizontal="center" vertical="center"/>
    </xf>
    <xf numFmtId="0" fontId="47" fillId="33" borderId="39" xfId="0" applyFont="1" applyFill="1" applyBorder="1" applyAlignment="1">
      <alignment vertical="center"/>
    </xf>
    <xf numFmtId="0" fontId="48" fillId="33" borderId="39" xfId="0" applyFont="1" applyFill="1" applyBorder="1" applyAlignment="1">
      <alignment horizontal="left" vertical="center"/>
    </xf>
    <xf numFmtId="0" fontId="49" fillId="33" borderId="0" xfId="0" applyFont="1" applyFill="1" applyAlignment="1">
      <alignment horizontal="center" vertical="center"/>
    </xf>
    <xf numFmtId="0" fontId="47" fillId="33" borderId="47" xfId="0" applyFont="1" applyFill="1" applyBorder="1" applyAlignment="1">
      <alignment horizontal="left" vertical="center"/>
    </xf>
    <xf numFmtId="49" fontId="52" fillId="33" borderId="38" xfId="0" applyNumberFormat="1" applyFont="1" applyFill="1" applyBorder="1" applyAlignment="1">
      <alignment horizontal="center" vertical="center"/>
    </xf>
    <xf numFmtId="0" fontId="47" fillId="33" borderId="59" xfId="0" applyFont="1" applyFill="1" applyBorder="1" applyAlignment="1">
      <alignment vertical="center"/>
    </xf>
    <xf numFmtId="0" fontId="46" fillId="33" borderId="39" xfId="0" applyFont="1" applyFill="1" applyBorder="1" applyAlignment="1">
      <alignment vertical="center"/>
    </xf>
    <xf numFmtId="0" fontId="47" fillId="33" borderId="59" xfId="0" applyFont="1" applyFill="1" applyBorder="1" applyAlignment="1">
      <alignment horizontal="left" vertical="center"/>
    </xf>
    <xf numFmtId="0" fontId="49" fillId="33" borderId="42" xfId="0" applyFont="1" applyFill="1" applyBorder="1" applyAlignment="1">
      <alignment horizontal="center" vertical="center"/>
    </xf>
    <xf numFmtId="0" fontId="47" fillId="34" borderId="31" xfId="0" applyFont="1" applyFill="1" applyBorder="1" applyAlignment="1">
      <alignment horizontal="center" vertical="center"/>
    </xf>
    <xf numFmtId="0" fontId="48" fillId="34" borderId="0" xfId="0" applyFont="1" applyFill="1" applyAlignment="1">
      <alignment horizontal="center" vertical="center"/>
    </xf>
    <xf numFmtId="0" fontId="46" fillId="34" borderId="0" xfId="0" applyFont="1" applyFill="1" applyAlignment="1">
      <alignment horizontal="center" vertical="center"/>
    </xf>
    <xf numFmtId="0" fontId="47" fillId="34" borderId="79" xfId="0" applyFont="1" applyFill="1" applyBorder="1" applyAlignment="1">
      <alignment horizontal="center" vertical="center"/>
    </xf>
    <xf numFmtId="0" fontId="47" fillId="34" borderId="47" xfId="0" applyFont="1" applyFill="1" applyBorder="1" applyAlignment="1">
      <alignment horizontal="left" vertical="center"/>
    </xf>
    <xf numFmtId="0" fontId="47" fillId="34" borderId="0" xfId="0" applyFont="1" applyFill="1" applyAlignment="1">
      <alignment horizontal="left" vertical="center"/>
    </xf>
    <xf numFmtId="0" fontId="58" fillId="34" borderId="42" xfId="0" applyFont="1" applyFill="1" applyBorder="1" applyAlignment="1">
      <alignment horizontal="center" vertical="center"/>
    </xf>
    <xf numFmtId="0" fontId="47" fillId="34" borderId="47" xfId="0" quotePrefix="1" applyFont="1" applyFill="1" applyBorder="1" applyAlignment="1">
      <alignment vertical="center"/>
    </xf>
    <xf numFmtId="0" fontId="48" fillId="34" borderId="47" xfId="0" applyFont="1" applyFill="1" applyBorder="1" applyAlignment="1">
      <alignment horizontal="center" vertical="center"/>
    </xf>
    <xf numFmtId="0" fontId="47" fillId="34" borderId="38" xfId="0" applyFont="1" applyFill="1" applyBorder="1" applyAlignment="1">
      <alignment horizontal="center" vertical="center"/>
    </xf>
    <xf numFmtId="0" fontId="52" fillId="34" borderId="38" xfId="0" applyFont="1" applyFill="1" applyBorder="1" applyAlignment="1">
      <alignment horizontal="center" vertical="center"/>
    </xf>
    <xf numFmtId="0" fontId="44" fillId="34" borderId="38" xfId="0" applyFont="1" applyFill="1" applyBorder="1" applyAlignment="1">
      <alignment vertical="center"/>
    </xf>
    <xf numFmtId="0" fontId="48" fillId="0" borderId="57" xfId="0" applyFont="1" applyBorder="1" applyAlignment="1">
      <alignment vertical="center"/>
    </xf>
    <xf numFmtId="0" fontId="54" fillId="0" borderId="62" xfId="0" applyFont="1" applyBorder="1" applyAlignment="1">
      <alignment horizontal="center" vertical="center"/>
    </xf>
    <xf numFmtId="0" fontId="48" fillId="27" borderId="39" xfId="0" applyFont="1" applyFill="1" applyBorder="1" applyAlignment="1">
      <alignment horizontal="left" vertical="center"/>
    </xf>
    <xf numFmtId="14" fontId="56" fillId="0" borderId="43" xfId="0" applyNumberFormat="1" applyFont="1" applyBorder="1" applyAlignment="1">
      <alignment vertical="center"/>
    </xf>
    <xf numFmtId="0" fontId="49" fillId="0" borderId="56" xfId="0" quotePrefix="1" applyFont="1" applyBorder="1" applyAlignment="1">
      <alignment horizontal="center" vertical="center"/>
    </xf>
    <xf numFmtId="0" fontId="48" fillId="27" borderId="38" xfId="388" applyFont="1" applyFill="1" applyBorder="1" applyAlignment="1">
      <alignment horizontal="center" vertical="center"/>
    </xf>
    <xf numFmtId="0" fontId="46" fillId="27" borderId="39" xfId="0" applyFont="1" applyFill="1" applyBorder="1" applyAlignment="1">
      <alignment vertical="center"/>
    </xf>
    <xf numFmtId="0" fontId="52" fillId="27" borderId="0" xfId="0" applyFont="1" applyFill="1" applyAlignment="1">
      <alignment horizontal="center" vertical="center"/>
    </xf>
    <xf numFmtId="0" fontId="47" fillId="27" borderId="58" xfId="0" applyFont="1" applyFill="1" applyBorder="1" applyAlignment="1">
      <alignment vertical="center"/>
    </xf>
    <xf numFmtId="14" fontId="56" fillId="27" borderId="0" xfId="0" applyNumberFormat="1" applyFont="1" applyFill="1" applyAlignment="1">
      <alignment vertical="center"/>
    </xf>
    <xf numFmtId="0" fontId="59" fillId="27" borderId="56" xfId="0" applyFont="1" applyFill="1" applyBorder="1" applyAlignment="1">
      <alignment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vertical="center"/>
    </xf>
    <xf numFmtId="0" fontId="47" fillId="27" borderId="64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84" fillId="27" borderId="18" xfId="0" applyFont="1" applyFill="1" applyBorder="1" applyAlignment="1">
      <alignment vertical="center"/>
    </xf>
    <xf numFmtId="0" fontId="46" fillId="27" borderId="64" xfId="0" applyFont="1" applyFill="1" applyBorder="1" applyAlignment="1">
      <alignment horizontal="center" vertical="center"/>
    </xf>
    <xf numFmtId="0" fontId="47" fillId="27" borderId="66" xfId="0" applyFont="1" applyFill="1" applyBorder="1" applyAlignment="1">
      <alignment horizontal="left" vertical="center"/>
    </xf>
    <xf numFmtId="0" fontId="46" fillId="27" borderId="18" xfId="0" applyFont="1" applyFill="1" applyBorder="1" applyAlignment="1">
      <alignment horizontal="left" vertical="center"/>
    </xf>
    <xf numFmtId="0" fontId="47" fillId="35" borderId="37" xfId="0" applyFont="1" applyFill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8" fillId="0" borderId="39" xfId="0" applyFont="1" applyBorder="1" applyAlignment="1">
      <alignment horizontal="left" vertical="center"/>
    </xf>
    <xf numFmtId="0" fontId="52" fillId="0" borderId="42" xfId="0" applyFont="1" applyBorder="1" applyAlignment="1">
      <alignment horizontal="center" vertical="center"/>
    </xf>
    <xf numFmtId="49" fontId="52" fillId="0" borderId="58" xfId="0" applyNumberFormat="1" applyFont="1" applyBorder="1" applyAlignment="1">
      <alignment horizontal="center" vertical="center"/>
    </xf>
    <xf numFmtId="0" fontId="49" fillId="0" borderId="58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8" fillId="0" borderId="39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0" fontId="48" fillId="36" borderId="0" xfId="0" applyFont="1" applyFill="1" applyAlignment="1">
      <alignment horizontal="center" vertical="center"/>
    </xf>
    <xf numFmtId="49" fontId="47" fillId="37" borderId="0" xfId="0" applyNumberFormat="1" applyFont="1" applyFill="1" applyAlignment="1">
      <alignment horizontal="center" vertical="center"/>
    </xf>
    <xf numFmtId="0" fontId="47" fillId="37" borderId="44" xfId="0" applyFont="1" applyFill="1" applyBorder="1" applyAlignment="1">
      <alignment horizontal="left" vertical="center" wrapText="1"/>
    </xf>
    <xf numFmtId="0" fontId="42" fillId="27" borderId="0" xfId="0" applyFont="1" applyFill="1" applyAlignment="1">
      <alignment horizontal="center" vertical="center"/>
    </xf>
    <xf numFmtId="0" fontId="42" fillId="27" borderId="57" xfId="0" applyFont="1" applyFill="1" applyBorder="1" applyAlignment="1">
      <alignment vertical="center"/>
    </xf>
    <xf numFmtId="0" fontId="47" fillId="38" borderId="42" xfId="0" applyFont="1" applyFill="1" applyBorder="1" applyAlignment="1">
      <alignment horizontal="center" vertical="center"/>
    </xf>
    <xf numFmtId="0" fontId="47" fillId="38" borderId="42" xfId="0" applyFont="1" applyFill="1" applyBorder="1" applyAlignment="1">
      <alignment horizontal="left" vertical="center"/>
    </xf>
    <xf numFmtId="0" fontId="47" fillId="38" borderId="38" xfId="0" applyFont="1" applyFill="1" applyBorder="1" applyAlignment="1">
      <alignment horizontal="left" vertical="center"/>
    </xf>
    <xf numFmtId="0" fontId="43" fillId="38" borderId="38" xfId="0" applyFont="1" applyFill="1" applyBorder="1" applyAlignment="1">
      <alignment vertical="center"/>
    </xf>
    <xf numFmtId="0" fontId="46" fillId="38" borderId="37" xfId="0" applyFont="1" applyFill="1" applyBorder="1" applyAlignment="1">
      <alignment horizontal="right" vertical="center"/>
    </xf>
    <xf numFmtId="0" fontId="48" fillId="38" borderId="0" xfId="0" applyFont="1" applyFill="1" applyAlignment="1">
      <alignment vertical="center"/>
    </xf>
    <xf numFmtId="0" fontId="47" fillId="38" borderId="0" xfId="0" applyFont="1" applyFill="1" applyAlignment="1">
      <alignment vertical="center"/>
    </xf>
    <xf numFmtId="0" fontId="47" fillId="38" borderId="0" xfId="0" applyFont="1" applyFill="1" applyAlignment="1">
      <alignment horizontal="center" vertical="center"/>
    </xf>
    <xf numFmtId="0" fontId="48" fillId="38" borderId="42" xfId="388" applyFont="1" applyFill="1" applyBorder="1" applyAlignment="1">
      <alignment horizontal="center" vertical="center"/>
    </xf>
    <xf numFmtId="49" fontId="47" fillId="38" borderId="42" xfId="0" applyNumberFormat="1" applyFont="1" applyFill="1" applyBorder="1" applyAlignment="1">
      <alignment horizontal="center" vertical="center" wrapText="1" shrinkToFit="1"/>
    </xf>
    <xf numFmtId="0" fontId="48" fillId="38" borderId="38" xfId="388" applyFont="1" applyFill="1" applyBorder="1" applyAlignment="1">
      <alignment horizontal="center" vertical="center"/>
    </xf>
    <xf numFmtId="49" fontId="49" fillId="38" borderId="42" xfId="0" applyNumberFormat="1" applyFont="1" applyFill="1" applyBorder="1" applyAlignment="1">
      <alignment horizontal="center" vertical="center" wrapText="1"/>
    </xf>
    <xf numFmtId="0" fontId="56" fillId="38" borderId="38" xfId="388" applyFont="1" applyFill="1" applyBorder="1" applyAlignment="1">
      <alignment horizontal="center" vertical="center" wrapText="1"/>
    </xf>
    <xf numFmtId="0" fontId="49" fillId="38" borderId="42" xfId="388" applyFont="1" applyFill="1" applyBorder="1" applyAlignment="1">
      <alignment horizontal="center" vertical="center" wrapText="1"/>
    </xf>
    <xf numFmtId="0" fontId="47" fillId="38" borderId="47" xfId="388" applyFont="1" applyFill="1" applyBorder="1" applyAlignment="1">
      <alignment horizontal="left" vertical="center"/>
    </xf>
    <xf numFmtId="0" fontId="48" fillId="38" borderId="47" xfId="0" applyFont="1" applyFill="1" applyBorder="1" applyAlignment="1">
      <alignment horizontal="center" vertical="center"/>
    </xf>
    <xf numFmtId="0" fontId="47" fillId="38" borderId="38" xfId="0" applyFont="1" applyFill="1" applyBorder="1" applyAlignment="1">
      <alignment horizontal="center" vertical="center"/>
    </xf>
    <xf numFmtId="0" fontId="49" fillId="38" borderId="42" xfId="0" applyFont="1" applyFill="1" applyBorder="1" applyAlignment="1">
      <alignment horizontal="center" vertical="center" shrinkToFit="1"/>
    </xf>
    <xf numFmtId="0" fontId="47" fillId="38" borderId="42" xfId="0" quotePrefix="1" applyFont="1" applyFill="1" applyBorder="1" applyAlignment="1">
      <alignment vertical="center"/>
    </xf>
    <xf numFmtId="0" fontId="47" fillId="38" borderId="42" xfId="388" applyFont="1" applyFill="1" applyBorder="1" applyAlignment="1">
      <alignment horizontal="left" vertical="center" wrapText="1"/>
    </xf>
    <xf numFmtId="0" fontId="47" fillId="38" borderId="42" xfId="0" applyFont="1" applyFill="1" applyBorder="1" applyAlignment="1">
      <alignment vertical="center"/>
    </xf>
    <xf numFmtId="49" fontId="49" fillId="38" borderId="42" xfId="0" applyNumberFormat="1" applyFont="1" applyFill="1" applyBorder="1" applyAlignment="1">
      <alignment horizontal="center" vertical="center" shrinkToFit="1"/>
    </xf>
    <xf numFmtId="0" fontId="47" fillId="38" borderId="47" xfId="0" quotePrefix="1" applyFont="1" applyFill="1" applyBorder="1" applyAlignment="1">
      <alignment vertical="center"/>
    </xf>
    <xf numFmtId="0" fontId="47" fillId="0" borderId="45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9" fillId="0" borderId="41" xfId="0" applyFont="1" applyBorder="1" applyAlignment="1">
      <alignment vertical="center"/>
    </xf>
    <xf numFmtId="0" fontId="47" fillId="0" borderId="41" xfId="0" applyFont="1" applyBorder="1" applyAlignment="1">
      <alignment vertical="center" wrapText="1"/>
    </xf>
    <xf numFmtId="0" fontId="56" fillId="39" borderId="42" xfId="0" applyFont="1" applyFill="1" applyBorder="1" applyAlignment="1">
      <alignment horizontal="center" vertical="center"/>
    </xf>
    <xf numFmtId="0" fontId="49" fillId="39" borderId="38" xfId="388" applyFont="1" applyFill="1" applyBorder="1" applyAlignment="1">
      <alignment horizontal="center" vertical="center" wrapText="1"/>
    </xf>
    <xf numFmtId="49" fontId="47" fillId="39" borderId="42" xfId="0" applyNumberFormat="1" applyFont="1" applyFill="1" applyBorder="1" applyAlignment="1">
      <alignment horizontal="center" vertical="center" wrapText="1" shrinkToFit="1"/>
    </xf>
    <xf numFmtId="0" fontId="47" fillId="39" borderId="41" xfId="0" applyFont="1" applyFill="1" applyBorder="1" applyAlignment="1">
      <alignment horizontal="center" vertical="center"/>
    </xf>
    <xf numFmtId="0" fontId="47" fillId="39" borderId="37" xfId="0" applyFont="1" applyFill="1" applyBorder="1" applyAlignment="1">
      <alignment vertical="center"/>
    </xf>
    <xf numFmtId="14" fontId="56" fillId="39" borderId="0" xfId="0" applyNumberFormat="1" applyFont="1" applyFill="1" applyAlignment="1">
      <alignment vertical="center"/>
    </xf>
    <xf numFmtId="0" fontId="47" fillId="39" borderId="0" xfId="0" applyFont="1" applyFill="1" applyAlignment="1">
      <alignment horizontal="center" vertical="center"/>
    </xf>
    <xf numFmtId="49" fontId="49" fillId="39" borderId="42" xfId="0" applyNumberFormat="1" applyFont="1" applyFill="1" applyBorder="1" applyAlignment="1">
      <alignment horizontal="center" vertical="center" wrapText="1" shrinkToFit="1"/>
    </xf>
    <xf numFmtId="0" fontId="59" fillId="39" borderId="42" xfId="388" applyFont="1" applyFill="1" applyBorder="1" applyAlignment="1">
      <alignment horizontal="center" vertical="center" wrapText="1"/>
    </xf>
    <xf numFmtId="0" fontId="47" fillId="39" borderId="47" xfId="388" applyFont="1" applyFill="1" applyBorder="1" applyAlignment="1">
      <alignment horizontal="left" vertical="center" wrapText="1"/>
    </xf>
    <xf numFmtId="0" fontId="47" fillId="39" borderId="47" xfId="388" applyFont="1" applyFill="1" applyBorder="1" applyAlignment="1">
      <alignment horizontal="left" vertical="center"/>
    </xf>
    <xf numFmtId="49" fontId="49" fillId="39" borderId="42" xfId="0" applyNumberFormat="1" applyFont="1" applyFill="1" applyBorder="1" applyAlignment="1">
      <alignment horizontal="center" vertical="center" wrapText="1"/>
    </xf>
    <xf numFmtId="0" fontId="49" fillId="39" borderId="42" xfId="388" applyFont="1" applyFill="1" applyBorder="1" applyAlignment="1">
      <alignment horizontal="center" vertical="center" wrapText="1"/>
    </xf>
    <xf numFmtId="0" fontId="47" fillId="39" borderId="39" xfId="0" applyFont="1" applyFill="1" applyBorder="1" applyAlignment="1">
      <alignment horizontal="left" vertical="center"/>
    </xf>
    <xf numFmtId="49" fontId="47" fillId="39" borderId="43" xfId="0" applyNumberFormat="1" applyFont="1" applyFill="1" applyBorder="1" applyAlignment="1">
      <alignment horizontal="center" vertical="center" wrapText="1" shrinkToFit="1"/>
    </xf>
    <xf numFmtId="14" fontId="57" fillId="39" borderId="0" xfId="0" applyNumberFormat="1" applyFont="1" applyFill="1" applyAlignment="1">
      <alignment horizontal="right" vertical="center"/>
    </xf>
    <xf numFmtId="0" fontId="52" fillId="28" borderId="42" xfId="0" applyFont="1" applyFill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9" xfId="0" applyFont="1" applyBorder="1" applyAlignment="1">
      <alignment horizontal="right" vertical="center"/>
    </xf>
    <xf numFmtId="0" fontId="62" fillId="27" borderId="32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8" fillId="27" borderId="41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62" fillId="27" borderId="32" xfId="0" applyFont="1" applyFill="1" applyBorder="1" applyAlignment="1">
      <alignment horizontal="center" vertical="center" wrapText="1"/>
    </xf>
    <xf numFmtId="0" fontId="46" fillId="27" borderId="32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horizontal="center" vertical="center" wrapText="1"/>
    </xf>
    <xf numFmtId="0" fontId="47" fillId="0" borderId="43" xfId="0" applyFont="1" applyBorder="1" applyAlignment="1">
      <alignment horizontal="center" vertical="center"/>
    </xf>
    <xf numFmtId="14" fontId="56" fillId="27" borderId="0" xfId="0" applyNumberFormat="1" applyFont="1" applyFill="1" applyAlignment="1">
      <alignment horizontal="center" vertical="center"/>
    </xf>
    <xf numFmtId="14" fontId="56" fillId="27" borderId="43" xfId="0" applyNumberFormat="1" applyFont="1" applyFill="1" applyBorder="1" applyAlignment="1">
      <alignment horizontal="center" vertical="center"/>
    </xf>
    <xf numFmtId="0" fontId="48" fillId="31" borderId="39" xfId="0" applyFont="1" applyFill="1" applyBorder="1" applyAlignment="1">
      <alignment horizontal="center" vertical="center"/>
    </xf>
    <xf numFmtId="0" fontId="46" fillId="27" borderId="48" xfId="0" applyFont="1" applyFill="1" applyBorder="1" applyAlignment="1">
      <alignment horizontal="center" vertical="center"/>
    </xf>
    <xf numFmtId="0" fontId="47" fillId="27" borderId="82" xfId="0" applyFont="1" applyFill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59" fillId="27" borderId="42" xfId="388" applyFont="1" applyFill="1" applyBorder="1" applyAlignment="1">
      <alignment horizontal="center" vertical="center" wrapText="1"/>
    </xf>
    <xf numFmtId="14" fontId="56" fillId="0" borderId="0" xfId="0" applyNumberFormat="1" applyFont="1" applyAlignment="1">
      <alignment horizontal="center" vertical="center"/>
    </xf>
    <xf numFmtId="0" fontId="47" fillId="27" borderId="58" xfId="0" applyFont="1" applyFill="1" applyBorder="1" applyAlignment="1">
      <alignment horizontal="center" vertical="center" wrapText="1"/>
    </xf>
    <xf numFmtId="0" fontId="46" fillId="27" borderId="83" xfId="0" applyFont="1" applyFill="1" applyBorder="1" applyAlignment="1">
      <alignment horizontal="center" vertical="center"/>
    </xf>
    <xf numFmtId="14" fontId="56" fillId="32" borderId="0" xfId="0" applyNumberFormat="1" applyFont="1" applyFill="1" applyAlignment="1">
      <alignment horizontal="center" vertical="center"/>
    </xf>
    <xf numFmtId="14" fontId="85" fillId="39" borderId="42" xfId="0" applyNumberFormat="1" applyFont="1" applyFill="1" applyBorder="1" applyAlignment="1">
      <alignment horizontal="center" vertical="center" wrapText="1"/>
    </xf>
    <xf numFmtId="14" fontId="86" fillId="39" borderId="42" xfId="0" applyNumberFormat="1" applyFont="1" applyFill="1" applyBorder="1" applyAlignment="1">
      <alignment horizontal="center" vertical="center" wrapText="1"/>
    </xf>
    <xf numFmtId="49" fontId="52" fillId="40" borderId="42" xfId="0" applyNumberFormat="1" applyFont="1" applyFill="1" applyBorder="1" applyAlignment="1">
      <alignment horizontal="center" vertical="center"/>
    </xf>
    <xf numFmtId="0" fontId="47" fillId="40" borderId="47" xfId="0" applyFont="1" applyFill="1" applyBorder="1" applyAlignment="1">
      <alignment horizontal="left" vertical="center"/>
    </xf>
    <xf numFmtId="14" fontId="56" fillId="40" borderId="42" xfId="0" applyNumberFormat="1" applyFont="1" applyFill="1" applyBorder="1" applyAlignment="1">
      <alignment vertical="center"/>
    </xf>
    <xf numFmtId="14" fontId="56" fillId="40" borderId="42" xfId="0" applyNumberFormat="1" applyFont="1" applyFill="1" applyBorder="1" applyAlignment="1">
      <alignment horizontal="center" vertical="center" wrapText="1"/>
    </xf>
    <xf numFmtId="0" fontId="42" fillId="40" borderId="0" xfId="0" applyFont="1" applyFill="1" applyAlignment="1">
      <alignment vertical="center"/>
    </xf>
    <xf numFmtId="0" fontId="42" fillId="40" borderId="42" xfId="0" applyFont="1" applyFill="1" applyBorder="1" applyAlignment="1">
      <alignment vertical="center"/>
    </xf>
    <xf numFmtId="0" fontId="47" fillId="40" borderId="42" xfId="0" applyFont="1" applyFill="1" applyBorder="1" applyAlignment="1">
      <alignment horizontal="center" vertical="center"/>
    </xf>
    <xf numFmtId="0" fontId="47" fillId="40" borderId="42" xfId="0" applyFont="1" applyFill="1" applyBorder="1" applyAlignment="1">
      <alignment horizontal="center" vertical="center" wrapText="1"/>
    </xf>
    <xf numFmtId="0" fontId="48" fillId="40" borderId="58" xfId="0" applyFont="1" applyFill="1" applyBorder="1" applyAlignment="1">
      <alignment horizontal="center" vertical="center"/>
    </xf>
    <xf numFmtId="0" fontId="47" fillId="40" borderId="56" xfId="0" applyFont="1" applyFill="1" applyBorder="1" applyAlignment="1">
      <alignment horizontal="center" vertical="center"/>
    </xf>
    <xf numFmtId="0" fontId="49" fillId="40" borderId="42" xfId="388" applyFont="1" applyFill="1" applyBorder="1" applyAlignment="1">
      <alignment horizontal="center" vertical="center" wrapText="1"/>
    </xf>
    <xf numFmtId="0" fontId="47" fillId="40" borderId="47" xfId="0" quotePrefix="1" applyFont="1" applyFill="1" applyBorder="1" applyAlignment="1">
      <alignment horizontal="left" vertical="center"/>
    </xf>
    <xf numFmtId="0" fontId="47" fillId="40" borderId="57" xfId="0" quotePrefix="1" applyFont="1" applyFill="1" applyBorder="1" applyAlignment="1">
      <alignment horizontal="left" vertical="center"/>
    </xf>
    <xf numFmtId="0" fontId="47" fillId="40" borderId="61" xfId="0" quotePrefix="1" applyFont="1" applyFill="1" applyBorder="1" applyAlignment="1">
      <alignment vertical="center"/>
    </xf>
    <xf numFmtId="0" fontId="47" fillId="40" borderId="56" xfId="0" quotePrefix="1" applyFont="1" applyFill="1" applyBorder="1" applyAlignment="1">
      <alignment horizontal="center" vertical="center"/>
    </xf>
    <xf numFmtId="0" fontId="54" fillId="40" borderId="42" xfId="0" applyFont="1" applyFill="1" applyBorder="1" applyAlignment="1">
      <alignment horizontal="center" vertical="center"/>
    </xf>
    <xf numFmtId="0" fontId="48" fillId="40" borderId="34" xfId="388" applyFont="1" applyFill="1" applyBorder="1" applyAlignment="1">
      <alignment horizontal="center" vertical="center" wrapText="1"/>
    </xf>
    <xf numFmtId="0" fontId="47" fillId="40" borderId="58" xfId="0" quotePrefix="1" applyFont="1" applyFill="1" applyBorder="1" applyAlignment="1">
      <alignment horizontal="center" vertical="center"/>
    </xf>
    <xf numFmtId="0" fontId="48" fillId="40" borderId="58" xfId="388" applyFont="1" applyFill="1" applyBorder="1" applyAlignment="1">
      <alignment horizontal="center" vertical="center" wrapText="1"/>
    </xf>
    <xf numFmtId="49" fontId="48" fillId="40" borderId="58" xfId="388" applyNumberFormat="1" applyFont="1" applyFill="1" applyBorder="1" applyAlignment="1">
      <alignment horizontal="center" vertical="center" wrapText="1"/>
    </xf>
    <xf numFmtId="0" fontId="47" fillId="40" borderId="57" xfId="0" applyFont="1" applyFill="1" applyBorder="1" applyAlignment="1">
      <alignment horizontal="left" vertical="center"/>
    </xf>
    <xf numFmtId="49" fontId="56" fillId="40" borderId="58" xfId="388" applyNumberFormat="1" applyFont="1" applyFill="1" applyBorder="1" applyAlignment="1">
      <alignment horizontal="center" vertical="center"/>
    </xf>
    <xf numFmtId="0" fontId="47" fillId="40" borderId="58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168BDF1F-9C90-4E8A-95ED-62FBF8172FAC}"/>
    <cellStyle name="60% - Accent1 3" xfId="128" xr:uid="{00000000-0005-0000-0000-00007F000000}"/>
    <cellStyle name="60% - Accent1 3 2" xfId="390" xr:uid="{D9B4DB49-87E3-4236-B90E-C47EECDF085D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6B0E8139-55BD-4295-BB24-80E44D3C101F}"/>
    <cellStyle name="60% - Accent2 3" xfId="136" xr:uid="{00000000-0005-0000-0000-000087000000}"/>
    <cellStyle name="60% - Accent2 3 2" xfId="392" xr:uid="{90D1A537-05CD-4DF4-B14A-61E5629930B9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4948551F-F1BA-4300-90C8-85390C349ED2}"/>
    <cellStyle name="60% - Accent3 3" xfId="144" xr:uid="{00000000-0005-0000-0000-00008F000000}"/>
    <cellStyle name="60% - Accent3 3 2" xfId="394" xr:uid="{56F8EE1C-8C17-4D56-BA97-0FFFFA8CCA2E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33F02D08-FD9E-4282-AE29-9EA4B85FCC52}"/>
    <cellStyle name="60% - Accent4 3" xfId="152" xr:uid="{00000000-0005-0000-0000-000097000000}"/>
    <cellStyle name="60% - Accent4 3 2" xfId="396" xr:uid="{340508C5-622D-4848-B81C-8095C661014C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DC9EB973-2E10-4DCA-A536-35393C5E5C7D}"/>
    <cellStyle name="60% - Accent5 3" xfId="160" xr:uid="{00000000-0005-0000-0000-00009F000000}"/>
    <cellStyle name="60% - Accent5 3 2" xfId="398" xr:uid="{6C5F7CF6-A17D-4B40-A993-09B48D4C97C4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A22F1D08-60A7-4CC6-BE04-799B19A4B64D}"/>
    <cellStyle name="60% - Accent6 3" xfId="168" xr:uid="{00000000-0005-0000-0000-0000A7000000}"/>
    <cellStyle name="60% - Accent6 3 2" xfId="400" xr:uid="{84142ACF-EC70-41BA-A91F-C6A787C2FCA6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576EB344-AF14-4919-AC09-889755C77E0F}"/>
    <cellStyle name="Accent1 3" xfId="176" xr:uid="{00000000-0005-0000-0000-0000AF000000}"/>
    <cellStyle name="Accent1 3 2" xfId="402" xr:uid="{07B3079B-7B20-4436-A550-B98A3B412526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EFD0DDC7-A969-4603-A3CB-2A79860CFE58}"/>
    <cellStyle name="Accent2 3" xfId="184" xr:uid="{00000000-0005-0000-0000-0000B7000000}"/>
    <cellStyle name="Accent2 3 2" xfId="404" xr:uid="{FEB2ADE1-1D51-4556-A6AF-AFB4737C0E95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8C3CFC8C-3051-483E-948E-BC9E4EA7AEA9}"/>
    <cellStyle name="Accent3 3" xfId="192" xr:uid="{00000000-0005-0000-0000-0000BF000000}"/>
    <cellStyle name="Accent3 3 2" xfId="406" xr:uid="{9BB2F0EB-54D1-468C-A4EA-EB4075BD718E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177F48FB-2BF0-43F4-9031-FFFE3A073EDC}"/>
    <cellStyle name="Accent4 3" xfId="200" xr:uid="{00000000-0005-0000-0000-0000C7000000}"/>
    <cellStyle name="Accent4 3 2" xfId="408" xr:uid="{09A18E4B-5E88-428E-B6DE-C7F0BB1CDDE5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59031719-6403-46EA-AE96-EDBBE6A147F8}"/>
    <cellStyle name="Accent5 3" xfId="208" xr:uid="{00000000-0005-0000-0000-0000CF000000}"/>
    <cellStyle name="Accent5 3 2" xfId="410" xr:uid="{45BA2D10-DF94-449A-A475-52CC6E0945D6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59D7189B-CB26-4B07-A9D0-777B13C3BB79}"/>
    <cellStyle name="Accent6 3" xfId="216" xr:uid="{00000000-0005-0000-0000-0000D7000000}"/>
    <cellStyle name="Accent6 3 2" xfId="412" xr:uid="{E35FB623-26DE-49AF-910C-045BFB930956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B7B98D0E-B8A6-429E-B5CE-84A013D635CA}"/>
    <cellStyle name="Bad 3" xfId="224" xr:uid="{00000000-0005-0000-0000-0000DF000000}"/>
    <cellStyle name="Bad 3 2" xfId="414" xr:uid="{B23B2BCB-B85D-46D7-997A-1B8744553271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E23709CF-660D-40EC-B2A4-3F794DC9EFDE}"/>
    <cellStyle name="Calculation 3" xfId="232" xr:uid="{00000000-0005-0000-0000-0000E7000000}"/>
    <cellStyle name="Calculation 3 2" xfId="416" xr:uid="{4235B8C6-D3D8-4C3D-9ABF-C0F76AADDAAC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06AADA47-785A-43F8-B117-78DDA2DA032A}"/>
    <cellStyle name="Check Cell 3" xfId="240" xr:uid="{00000000-0005-0000-0000-0000EF000000}"/>
    <cellStyle name="Check Cell 3 2" xfId="418" xr:uid="{9F876392-EBB4-43AE-A051-49DFF3F5CC69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CC604DEA-E9B6-457B-90B2-A22D618D2E64}"/>
    <cellStyle name="Explanatory Text 3" xfId="251" xr:uid="{00000000-0005-0000-0000-0000FA000000}"/>
    <cellStyle name="Explanatory Text 3 2" xfId="420" xr:uid="{06D1647C-A906-458E-B0F1-341303012B6C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AB428A37-4634-494C-952E-D0DEE7BD5163}"/>
    <cellStyle name="Good 3" xfId="259" xr:uid="{00000000-0005-0000-0000-000002010000}"/>
    <cellStyle name="Good 3 2" xfId="422" xr:uid="{B4385849-8667-4C2C-98D1-8E0CCA4BEB2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3E987B29-E6AF-458E-8F18-36D98DD7E9B0}"/>
    <cellStyle name="Heading 1 3" xfId="267" xr:uid="{00000000-0005-0000-0000-00000A010000}"/>
    <cellStyle name="Heading 1 3 2" xfId="424" xr:uid="{8E3F7471-A496-4C7C-847D-5FC79170921E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E150D3C0-3B8C-4F93-B4EF-8EBB4C82E03A}"/>
    <cellStyle name="Heading 2 3" xfId="275" xr:uid="{00000000-0005-0000-0000-000012010000}"/>
    <cellStyle name="Heading 2 3 2" xfId="426" xr:uid="{DCEB38E8-FA54-4671-B464-EE2A3E518254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448E02E4-4358-4632-9AE7-1C3CFCDEC63A}"/>
    <cellStyle name="Heading 3 3" xfId="283" xr:uid="{00000000-0005-0000-0000-00001A010000}"/>
    <cellStyle name="Heading 3 3 2" xfId="428" xr:uid="{659054C6-3F23-40FC-A06D-4A20C615FF4E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8EC8C595-F9EA-4107-A454-714582FCCD9E}"/>
    <cellStyle name="Heading 4 3" xfId="291" xr:uid="{00000000-0005-0000-0000-000022010000}"/>
    <cellStyle name="Heading 4 3 2" xfId="430" xr:uid="{C9186227-3D33-4021-BE80-E4CFAB06AB40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8858E375-4DE9-400A-9F46-4456FE71F993}"/>
    <cellStyle name="Input 3" xfId="300" xr:uid="{00000000-0005-0000-0000-00002B010000}"/>
    <cellStyle name="Input 3 2" xfId="432" xr:uid="{0A75C6EE-CA19-4563-B105-D78930DCF4B4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8844DA7B-D343-4981-93EB-CD9D3C6BA8DC}"/>
    <cellStyle name="Linked Cell 3" xfId="308" xr:uid="{00000000-0005-0000-0000-000033010000}"/>
    <cellStyle name="Linked Cell 3 2" xfId="434" xr:uid="{FEB867DA-C205-4D7F-BC9F-990E0CA37D0C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D4FB3A7A-C9D1-4EF2-8EC2-CE944B1A5F79}"/>
    <cellStyle name="Neutral 3" xfId="316" xr:uid="{00000000-0005-0000-0000-00003B010000}"/>
    <cellStyle name="Neutral 3 2" xfId="436" xr:uid="{A335C45C-3CC8-4435-B097-3B886E201FE6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26FC1518-B1B0-47E9-960F-B67AF2739C71}"/>
    <cellStyle name="Output 3" xfId="354" xr:uid="{00000000-0005-0000-0000-000061010000}"/>
    <cellStyle name="Output 3 2" xfId="438" xr:uid="{A21B23BD-1857-47A2-B914-3A1A9F2F8D3C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B1370B8E-9391-4ADA-B757-ECC8F49C08F1}"/>
    <cellStyle name="Title 3" xfId="365" xr:uid="{00000000-0005-0000-0000-00006C010000}"/>
    <cellStyle name="Title 3 2" xfId="440" xr:uid="{72F33AE0-3F00-4471-86DA-9B42BB8C0AC7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2171D010-B0D8-4F0F-99B7-AE1A993CBB20}"/>
    <cellStyle name="Total 3" xfId="373" xr:uid="{00000000-0005-0000-0000-000074010000}"/>
    <cellStyle name="Total 3 2" xfId="442" xr:uid="{745AE865-ADEC-4FC8-BB39-8ABFC88E6FE3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17417FBE-78E3-41FB-9315-6BBF8BE25CE0}"/>
    <cellStyle name="Warning Text 3" xfId="381" xr:uid="{00000000-0005-0000-0000-00007C010000}"/>
    <cellStyle name="Warning Text 3 2" xfId="444" xr:uid="{CD0B78C3-64BC-44BA-8F9B-56A0D1E93E52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9999"/>
      <color rgb="FFFFFF99"/>
      <color rgb="FFCCECFF"/>
      <color rgb="FFFFCC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8"/>
  <sheetViews>
    <sheetView zoomScale="70" zoomScaleNormal="70" zoomScaleSheetLayoutView="7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D79" sqref="D79"/>
    </sheetView>
  </sheetViews>
  <sheetFormatPr defaultColWidth="9.453125" defaultRowHeight="15.5"/>
  <cols>
    <col min="1" max="1" width="7.6328125" style="213" customWidth="1"/>
    <col min="2" max="8" width="32.6328125" style="4" customWidth="1"/>
    <col min="9" max="9" width="7.6328125" style="214" customWidth="1"/>
    <col min="10" max="16384" width="9.453125" style="4"/>
  </cols>
  <sheetData>
    <row r="1" spans="1:9" ht="36" customHeight="1">
      <c r="A1" s="2"/>
      <c r="B1" s="3"/>
      <c r="C1" s="634" t="s">
        <v>145</v>
      </c>
      <c r="D1" s="634"/>
      <c r="E1" s="634"/>
      <c r="F1" s="634"/>
      <c r="G1" s="634"/>
      <c r="H1" s="3"/>
      <c r="I1" s="3"/>
    </row>
    <row r="2" spans="1:9" ht="17" customHeight="1" thickBot="1">
      <c r="A2" s="5" t="s">
        <v>101</v>
      </c>
      <c r="B2" s="6"/>
      <c r="C2" s="6"/>
      <c r="D2" s="1" t="s">
        <v>18</v>
      </c>
      <c r="E2" s="1"/>
      <c r="F2" s="7"/>
      <c r="G2" s="7"/>
      <c r="H2" s="635" t="s">
        <v>102</v>
      </c>
      <c r="I2" s="635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45509</v>
      </c>
      <c r="C4" s="12">
        <f t="shared" ref="C4:H4" si="0">SUM(B4+1)</f>
        <v>45510</v>
      </c>
      <c r="D4" s="13">
        <f t="shared" si="0"/>
        <v>45511</v>
      </c>
      <c r="E4" s="13">
        <f t="shared" si="0"/>
        <v>45512</v>
      </c>
      <c r="F4" s="13">
        <f t="shared" si="0"/>
        <v>45513</v>
      </c>
      <c r="G4" s="13">
        <f t="shared" si="0"/>
        <v>45514</v>
      </c>
      <c r="H4" s="13">
        <f t="shared" si="0"/>
        <v>45515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641" t="s">
        <v>110</v>
      </c>
      <c r="E6" s="642"/>
      <c r="F6" s="648" t="s">
        <v>74</v>
      </c>
      <c r="G6" s="649"/>
      <c r="H6" s="26"/>
      <c r="I6" s="27"/>
    </row>
    <row r="7" spans="1:9" ht="17" customHeight="1">
      <c r="A7" s="28">
        <v>30</v>
      </c>
      <c r="B7" s="29" t="str">
        <f>LEFT($H$60,5) &amp; " # " &amp; VALUE(RIGHT($H$60,2)-1)</f>
        <v>古靈精怪  # 9</v>
      </c>
      <c r="C7" s="30" t="str">
        <f>B25</f>
        <v>新聞掏寶  # 209</v>
      </c>
      <c r="D7" s="31" t="str">
        <f>C56</f>
        <v># 1</v>
      </c>
      <c r="E7" s="32" t="str">
        <f>"# " &amp; VALUE(RIGHT(D7,2)+1)</f>
        <v># 2</v>
      </c>
      <c r="F7" s="31" t="str">
        <f>E56</f>
        <v># 3</v>
      </c>
      <c r="G7" s="30" t="str">
        <f>F56</f>
        <v># 4</v>
      </c>
      <c r="H7" s="33" t="str">
        <f>D70</f>
        <v>玲玲友情報 # 9</v>
      </c>
      <c r="I7" s="34">
        <v>30</v>
      </c>
    </row>
    <row r="8" spans="1:9" ht="17" customHeight="1">
      <c r="A8" s="35"/>
      <c r="B8" s="431" t="s">
        <v>17</v>
      </c>
      <c r="C8" s="432"/>
      <c r="D8" s="432"/>
      <c r="E8" s="433" t="s">
        <v>311</v>
      </c>
      <c r="F8" s="432"/>
      <c r="G8" s="432"/>
      <c r="H8" s="39" t="s">
        <v>20</v>
      </c>
      <c r="I8" s="40"/>
    </row>
    <row r="9" spans="1:9" s="21" customFormat="1" ht="17" customHeight="1" thickBot="1">
      <c r="A9" s="11" t="s">
        <v>0</v>
      </c>
      <c r="B9" s="434" t="s">
        <v>312</v>
      </c>
      <c r="C9" s="435" t="s">
        <v>313</v>
      </c>
      <c r="D9" s="435" t="s">
        <v>314</v>
      </c>
      <c r="E9" s="435" t="s">
        <v>315</v>
      </c>
      <c r="F9" s="435" t="s">
        <v>316</v>
      </c>
      <c r="G9" s="435" t="s">
        <v>317</v>
      </c>
      <c r="H9" s="181" t="s">
        <v>141</v>
      </c>
      <c r="I9" s="44" t="s">
        <v>0</v>
      </c>
    </row>
    <row r="10" spans="1:9" ht="17" customHeight="1">
      <c r="A10" s="45"/>
      <c r="B10" s="215"/>
      <c r="C10" s="216"/>
      <c r="D10" s="216"/>
      <c r="E10" s="216"/>
      <c r="F10" s="217"/>
      <c r="G10" s="215"/>
      <c r="H10" s="218"/>
      <c r="I10" s="27"/>
    </row>
    <row r="11" spans="1:9" ht="17" customHeight="1">
      <c r="A11" s="28">
        <v>30</v>
      </c>
      <c r="B11" s="636" t="s">
        <v>98</v>
      </c>
      <c r="C11" s="637"/>
      <c r="D11" s="637"/>
      <c r="E11" s="637"/>
      <c r="F11" s="638"/>
      <c r="G11" s="639" t="s">
        <v>31</v>
      </c>
      <c r="H11" s="640"/>
      <c r="I11" s="34">
        <v>30</v>
      </c>
    </row>
    <row r="12" spans="1:9" ht="17" customHeight="1">
      <c r="A12" s="46"/>
      <c r="B12" s="222"/>
      <c r="C12" s="219"/>
      <c r="D12" s="223"/>
      <c r="E12" s="219"/>
      <c r="F12" s="220"/>
      <c r="G12" s="222"/>
      <c r="H12" s="224"/>
      <c r="I12" s="40"/>
    </row>
    <row r="13" spans="1:9" s="21" customFormat="1" ht="17" customHeight="1" thickBot="1">
      <c r="A13" s="47" t="s">
        <v>1</v>
      </c>
      <c r="B13" s="225"/>
      <c r="C13" s="226"/>
      <c r="D13" s="227"/>
      <c r="E13" s="227"/>
      <c r="F13" s="228"/>
      <c r="G13" s="229"/>
      <c r="H13" s="230"/>
      <c r="I13" s="44" t="s">
        <v>1</v>
      </c>
    </row>
    <row r="14" spans="1:9" ht="17" customHeight="1">
      <c r="A14" s="48"/>
      <c r="B14" s="49">
        <v>800240294</v>
      </c>
      <c r="C14" s="49"/>
      <c r="D14" s="49"/>
      <c r="E14" s="50"/>
      <c r="F14" s="49"/>
      <c r="G14" s="51" t="s">
        <v>61</v>
      </c>
      <c r="H14" s="49"/>
      <c r="I14" s="52"/>
    </row>
    <row r="15" spans="1:9" ht="17" customHeight="1">
      <c r="A15" s="53" t="s">
        <v>2</v>
      </c>
      <c r="B15" s="54"/>
      <c r="C15" s="55"/>
      <c r="D15" s="56" t="s">
        <v>57</v>
      </c>
      <c r="E15" s="57"/>
      <c r="F15" s="415" t="s">
        <v>151</v>
      </c>
      <c r="G15" s="632" t="s">
        <v>62</v>
      </c>
      <c r="H15" s="633"/>
      <c r="I15" s="61" t="s">
        <v>2</v>
      </c>
    </row>
    <row r="16" spans="1:9" ht="17" customHeight="1">
      <c r="A16" s="62"/>
      <c r="B16" s="41" t="s">
        <v>103</v>
      </c>
      <c r="C16" s="63" t="str">
        <f t="shared" ref="C16:D16" si="1">"# " &amp; VALUE(RIGHT(B16,2)+1)</f>
        <v># 28</v>
      </c>
      <c r="D16" s="63" t="str">
        <f t="shared" si="1"/>
        <v># 29</v>
      </c>
      <c r="E16" s="64" t="str">
        <f t="shared" ref="E16" si="2">"# " &amp; VALUE(RIGHT(D16,2)+1)</f>
        <v># 30</v>
      </c>
      <c r="F16" s="63" t="s">
        <v>104</v>
      </c>
      <c r="G16" s="59" t="s">
        <v>106</v>
      </c>
      <c r="H16" s="65" t="s">
        <v>76</v>
      </c>
      <c r="I16" s="66"/>
    </row>
    <row r="17" spans="1:9" s="21" customFormat="1" ht="17" customHeight="1" thickBot="1">
      <c r="A17" s="47" t="s">
        <v>3</v>
      </c>
      <c r="B17" s="67" t="s">
        <v>39</v>
      </c>
      <c r="C17" s="68"/>
      <c r="D17" s="69"/>
      <c r="E17" s="70"/>
      <c r="F17" s="71"/>
      <c r="G17" s="72"/>
      <c r="H17" s="73"/>
      <c r="I17" s="14" t="s">
        <v>16</v>
      </c>
    </row>
    <row r="18" spans="1:9" s="21" customFormat="1" ht="17" customHeight="1">
      <c r="A18" s="74"/>
      <c r="B18" s="36" t="s">
        <v>17</v>
      </c>
      <c r="C18" s="75"/>
      <c r="D18" s="651" t="s">
        <v>97</v>
      </c>
      <c r="E18" s="652"/>
      <c r="F18" s="76"/>
      <c r="G18" s="650" t="s">
        <v>53</v>
      </c>
      <c r="H18" s="642"/>
      <c r="I18" s="20"/>
    </row>
    <row r="19" spans="1:9" ht="17" customHeight="1">
      <c r="A19" s="77" t="s">
        <v>2</v>
      </c>
      <c r="B19" s="78" t="s">
        <v>77</v>
      </c>
      <c r="C19" s="43" t="s">
        <v>87</v>
      </c>
      <c r="D19" s="79" t="s">
        <v>68</v>
      </c>
      <c r="E19" s="68" t="str">
        <f>"# " &amp; VALUE(RIGHT(D19,2)+1)</f>
        <v># 10</v>
      </c>
      <c r="F19" s="80" t="s">
        <v>88</v>
      </c>
      <c r="G19" s="68" t="s">
        <v>115</v>
      </c>
      <c r="H19" s="32" t="str">
        <f>"# " &amp; VALUE(RIGHT(G19,2)+1)</f>
        <v># 14</v>
      </c>
      <c r="I19" s="61" t="s">
        <v>2</v>
      </c>
    </row>
    <row r="20" spans="1:9" ht="17" customHeight="1">
      <c r="A20" s="81"/>
      <c r="B20" s="447" t="s">
        <v>17</v>
      </c>
      <c r="C20" s="451"/>
      <c r="D20" s="453"/>
      <c r="E20" s="450" t="s">
        <v>328</v>
      </c>
      <c r="F20" s="450"/>
      <c r="G20" s="83"/>
      <c r="H20" s="300" t="s">
        <v>17</v>
      </c>
      <c r="I20" s="85"/>
    </row>
    <row r="21" spans="1:9" s="21" customFormat="1" ht="17" customHeight="1" thickBot="1">
      <c r="A21" s="86" t="s">
        <v>4</v>
      </c>
      <c r="B21" s="448" t="s">
        <v>327</v>
      </c>
      <c r="C21" s="449" t="s">
        <v>329</v>
      </c>
      <c r="D21" s="452" t="s">
        <v>330</v>
      </c>
      <c r="E21" s="452" t="s">
        <v>331</v>
      </c>
      <c r="F21" s="452" t="s">
        <v>332</v>
      </c>
      <c r="G21" s="87" t="s">
        <v>100</v>
      </c>
      <c r="H21" s="416" t="s">
        <v>152</v>
      </c>
      <c r="I21" s="20" t="s">
        <v>4</v>
      </c>
    </row>
    <row r="22" spans="1:9" ht="17" customHeight="1">
      <c r="A22" s="89"/>
      <c r="B22" s="90" t="s">
        <v>93</v>
      </c>
      <c r="C22" s="91" t="s">
        <v>17</v>
      </c>
      <c r="D22" s="92" t="str">
        <f>C89</f>
        <v>一條麻甩在東莞 Made In Dongguan (6 EPI)</v>
      </c>
      <c r="E22" s="37"/>
      <c r="F22" s="90" t="s">
        <v>93</v>
      </c>
      <c r="G22" s="92">
        <v>800538534</v>
      </c>
      <c r="H22" s="93"/>
      <c r="I22" s="94"/>
    </row>
    <row r="23" spans="1:9" ht="17" customHeight="1">
      <c r="A23" s="95" t="s">
        <v>2</v>
      </c>
      <c r="B23" s="30" t="s">
        <v>128</v>
      </c>
      <c r="C23" s="31" t="str">
        <f>B90</f>
        <v># 4</v>
      </c>
      <c r="D23" s="68" t="str">
        <f>"# " &amp; VALUE(RIGHT(C23,2)+1)</f>
        <v># 5</v>
      </c>
      <c r="E23" s="68" t="str">
        <f>"# " &amp; VALUE(RIGHT(D23,2)+1)</f>
        <v># 6</v>
      </c>
      <c r="F23" s="30" t="str">
        <f>E90</f>
        <v># 3</v>
      </c>
      <c r="G23" s="63"/>
      <c r="H23" s="96"/>
      <c r="I23" s="61" t="s">
        <v>2</v>
      </c>
    </row>
    <row r="24" spans="1:9" ht="17" customHeight="1">
      <c r="A24" s="97"/>
      <c r="B24" s="98" t="s">
        <v>17</v>
      </c>
      <c r="C24" s="71" t="s">
        <v>17</v>
      </c>
      <c r="D24" s="99" t="s">
        <v>17</v>
      </c>
      <c r="E24" s="99" t="s">
        <v>17</v>
      </c>
      <c r="F24" s="99" t="s">
        <v>17</v>
      </c>
      <c r="G24" s="643" t="s">
        <v>86</v>
      </c>
      <c r="H24" s="633"/>
      <c r="I24" s="85"/>
    </row>
    <row r="25" spans="1:9" ht="17" customHeight="1" thickBot="1">
      <c r="A25" s="100"/>
      <c r="B25" s="64" t="str">
        <f>LEFT($H$34,5) &amp; " # " &amp; VALUE(RIGHT($H$34,3)-1)</f>
        <v>新聞掏寶  # 209</v>
      </c>
      <c r="C25" s="25" t="str">
        <f>B70</f>
        <v>玲玲友情報 # 8</v>
      </c>
      <c r="D25" s="59" t="str">
        <f>C70</f>
        <v>窺心事 # 13</v>
      </c>
      <c r="E25" s="59" t="str">
        <f>D70</f>
        <v>玲玲友情報 # 9</v>
      </c>
      <c r="F25" s="59" t="str">
        <f>E70</f>
        <v>台灣萌萌的 # 2</v>
      </c>
      <c r="G25" s="644" t="s">
        <v>85</v>
      </c>
      <c r="H25" s="645"/>
      <c r="I25" s="85"/>
    </row>
    <row r="26" spans="1:9" s="21" customFormat="1" ht="17" customHeight="1" thickBot="1">
      <c r="A26" s="86" t="s">
        <v>5</v>
      </c>
      <c r="B26" s="64"/>
      <c r="C26" s="64"/>
      <c r="D26" s="59"/>
      <c r="E26" s="59"/>
      <c r="F26" s="59"/>
      <c r="G26" s="59" t="s">
        <v>129</v>
      </c>
      <c r="H26" s="60" t="s">
        <v>130</v>
      </c>
      <c r="I26" s="20" t="s">
        <v>5</v>
      </c>
    </row>
    <row r="27" spans="1:9" ht="17" customHeight="1">
      <c r="A27" s="101"/>
      <c r="B27" s="36" t="s">
        <v>17</v>
      </c>
      <c r="C27" s="37"/>
      <c r="D27" s="102" t="s">
        <v>81</v>
      </c>
      <c r="E27" s="38"/>
      <c r="F27" s="103"/>
      <c r="G27" s="104"/>
      <c r="H27" s="105"/>
      <c r="I27" s="106"/>
    </row>
    <row r="28" spans="1:9" ht="17" customHeight="1">
      <c r="A28" s="95" t="s">
        <v>2</v>
      </c>
      <c r="B28" s="29" t="s">
        <v>64</v>
      </c>
      <c r="C28" s="68" t="str">
        <f>"# " &amp; VALUE(RIGHT(B28,2)+1)</f>
        <v># 6</v>
      </c>
      <c r="D28" s="68" t="str">
        <f>"# " &amp; VALUE(RIGHT(C28,2)+1)</f>
        <v># 7</v>
      </c>
      <c r="E28" s="68" t="str">
        <f>"# " &amp; VALUE(RIGHT(D28,2)+1)</f>
        <v># 8</v>
      </c>
      <c r="F28" s="32" t="str">
        <f>"# " &amp; VALUE(RIGHT(E28,2)+1)</f>
        <v># 9</v>
      </c>
      <c r="G28" s="59"/>
      <c r="H28" s="60"/>
      <c r="I28" s="107" t="s">
        <v>2</v>
      </c>
    </row>
    <row r="29" spans="1:9" ht="17" customHeight="1">
      <c r="A29" s="81"/>
      <c r="B29" s="78" t="s">
        <v>94</v>
      </c>
      <c r="C29" s="108" t="s">
        <v>108</v>
      </c>
      <c r="D29" s="641" t="s">
        <v>110</v>
      </c>
      <c r="E29" s="642"/>
      <c r="F29" s="109" t="s">
        <v>94</v>
      </c>
      <c r="G29" s="63"/>
      <c r="H29" s="60"/>
      <c r="I29" s="110"/>
    </row>
    <row r="30" spans="1:9" s="21" customFormat="1" ht="17" customHeight="1" thickBot="1">
      <c r="A30" s="86" t="s">
        <v>6</v>
      </c>
      <c r="B30" s="31" t="s">
        <v>128</v>
      </c>
      <c r="C30" s="30" t="s">
        <v>73</v>
      </c>
      <c r="D30" s="31" t="s">
        <v>73</v>
      </c>
      <c r="E30" s="32" t="str">
        <f>"# " &amp; VALUE(RIGHT(D30,2)+1)</f>
        <v># 2</v>
      </c>
      <c r="F30" s="31" t="str">
        <f>E56</f>
        <v># 3</v>
      </c>
      <c r="G30" s="69" t="s">
        <v>39</v>
      </c>
      <c r="H30" s="73"/>
      <c r="I30" s="44" t="s">
        <v>6</v>
      </c>
    </row>
    <row r="31" spans="1:9" ht="17" customHeight="1">
      <c r="A31" s="101"/>
      <c r="B31" s="431" t="s">
        <v>17</v>
      </c>
      <c r="C31" s="432"/>
      <c r="D31" s="432"/>
      <c r="E31" s="433" t="s">
        <v>311</v>
      </c>
      <c r="F31" s="437"/>
      <c r="G31" s="438"/>
      <c r="H31" s="111" t="s">
        <v>17</v>
      </c>
      <c r="I31" s="110"/>
    </row>
    <row r="32" spans="1:9" ht="17" customHeight="1" thickBot="1">
      <c r="A32" s="95" t="s">
        <v>2</v>
      </c>
      <c r="B32" s="434" t="s">
        <v>312</v>
      </c>
      <c r="C32" s="435" t="s">
        <v>313</v>
      </c>
      <c r="D32" s="435" t="s">
        <v>314</v>
      </c>
      <c r="E32" s="435" t="s">
        <v>315</v>
      </c>
      <c r="F32" s="435" t="s">
        <v>316</v>
      </c>
      <c r="G32" s="435" t="s">
        <v>317</v>
      </c>
      <c r="H32" s="112" t="s">
        <v>131</v>
      </c>
      <c r="I32" s="107" t="s">
        <v>2</v>
      </c>
    </row>
    <row r="33" spans="1:9" ht="17" customHeight="1">
      <c r="A33" s="81"/>
      <c r="B33" s="98" t="s">
        <v>17</v>
      </c>
      <c r="C33" s="71" t="s">
        <v>17</v>
      </c>
      <c r="D33" s="24" t="s">
        <v>17</v>
      </c>
      <c r="E33" s="99" t="s">
        <v>17</v>
      </c>
      <c r="F33" s="99" t="s">
        <v>17</v>
      </c>
      <c r="G33" s="39" t="s">
        <v>20</v>
      </c>
      <c r="H33" s="113" t="s">
        <v>47</v>
      </c>
      <c r="I33" s="114"/>
    </row>
    <row r="34" spans="1:9" ht="17" customHeight="1">
      <c r="A34" s="81"/>
      <c r="B34" s="82" t="str">
        <f>E60</f>
        <v>關注關注組 Eyes On Concern Groups (27 EPI)</v>
      </c>
      <c r="C34" s="63" t="str">
        <f>B60</f>
        <v>開卷 Open Book 2024</v>
      </c>
      <c r="D34" s="115" t="str">
        <f>C60</f>
        <v>懿想得到 # 4</v>
      </c>
      <c r="E34" s="104" t="str">
        <f>D60</f>
        <v>這㇐站阿拉伯 Arabian Days &amp; Nights (20 EPI)</v>
      </c>
      <c r="F34" s="116" t="str">
        <f>E60</f>
        <v>關注關注組 Eyes On Concern Groups (27 EPI)</v>
      </c>
      <c r="G34" s="117" t="s">
        <v>90</v>
      </c>
      <c r="H34" s="118" t="s">
        <v>132</v>
      </c>
      <c r="I34" s="114"/>
    </row>
    <row r="35" spans="1:9" s="21" customFormat="1" ht="17" customHeight="1" thickBot="1">
      <c r="A35" s="86" t="s">
        <v>7</v>
      </c>
      <c r="B35" s="32" t="str">
        <f>"# " &amp; VALUE(RIGHT(E61,2)-1)</f>
        <v># 12</v>
      </c>
      <c r="C35" s="68" t="str">
        <f>B61</f>
        <v># 102</v>
      </c>
      <c r="D35" s="30"/>
      <c r="E35" s="31" t="str">
        <f>D61</f>
        <v># 7</v>
      </c>
      <c r="F35" s="30" t="str">
        <f>E61</f>
        <v># 13</v>
      </c>
      <c r="G35" s="30"/>
      <c r="H35" s="119" t="s">
        <v>48</v>
      </c>
      <c r="I35" s="120" t="s">
        <v>7</v>
      </c>
    </row>
    <row r="36" spans="1:9" ht="17" customHeight="1">
      <c r="A36" s="121"/>
      <c r="B36" s="231" t="s">
        <v>43</v>
      </c>
      <c r="C36" s="232"/>
      <c r="D36" s="233"/>
      <c r="E36" s="234"/>
      <c r="F36" s="235"/>
      <c r="G36" s="75" t="s">
        <v>136</v>
      </c>
      <c r="H36" s="122" t="s">
        <v>71</v>
      </c>
      <c r="I36" s="52"/>
    </row>
    <row r="37" spans="1:9" ht="17" customHeight="1">
      <c r="A37" s="123"/>
      <c r="B37" s="236"/>
      <c r="C37" s="237"/>
      <c r="D37" s="238" t="s">
        <v>35</v>
      </c>
      <c r="E37" s="237"/>
      <c r="F37" s="239"/>
      <c r="G37" s="43" t="s">
        <v>137</v>
      </c>
      <c r="H37" s="124"/>
      <c r="I37" s="85"/>
    </row>
    <row r="38" spans="1:9" ht="17" customHeight="1">
      <c r="A38" s="53" t="s">
        <v>2</v>
      </c>
      <c r="B38" s="236" t="s">
        <v>107</v>
      </c>
      <c r="C38" s="237" t="str">
        <f>"# " &amp; VALUE(RIGHT(B38,3)+1)</f>
        <v># 156</v>
      </c>
      <c r="D38" s="237" t="str">
        <f>"# " &amp; VALUE(RIGHT(C38,3)+1)</f>
        <v># 157</v>
      </c>
      <c r="E38" s="237" t="str">
        <f>"# " &amp; VALUE(RIGHT(D38,3)+1)</f>
        <v># 158</v>
      </c>
      <c r="F38" s="237" t="str">
        <f>"# " &amp; VALUE(RIGHT(E38,3)+1)</f>
        <v># 159</v>
      </c>
      <c r="G38" s="125" t="s">
        <v>135</v>
      </c>
      <c r="H38" s="126" t="s">
        <v>134</v>
      </c>
      <c r="I38" s="61" t="s">
        <v>2</v>
      </c>
    </row>
    <row r="39" spans="1:9" ht="17" customHeight="1">
      <c r="A39" s="127"/>
      <c r="B39" s="240"/>
      <c r="C39" s="241"/>
      <c r="D39" s="241"/>
      <c r="E39" s="241"/>
      <c r="F39" s="241"/>
      <c r="G39" s="245" t="s">
        <v>44</v>
      </c>
      <c r="H39" s="124" t="s">
        <v>70</v>
      </c>
      <c r="I39" s="85"/>
    </row>
    <row r="40" spans="1:9" ht="17" customHeight="1" thickBot="1">
      <c r="A40" s="123"/>
      <c r="B40" s="240"/>
      <c r="C40" s="241"/>
      <c r="D40" s="241"/>
      <c r="E40" s="241"/>
      <c r="F40" s="241"/>
      <c r="G40" s="246" t="s">
        <v>133</v>
      </c>
      <c r="H40" s="124"/>
      <c r="I40" s="85"/>
    </row>
    <row r="41" spans="1:9" s="21" customFormat="1" ht="17" customHeight="1" thickBot="1">
      <c r="A41" s="130" t="s">
        <v>8</v>
      </c>
      <c r="B41" s="242"/>
      <c r="C41" s="237"/>
      <c r="D41" s="243"/>
      <c r="E41" s="243"/>
      <c r="F41" s="244"/>
      <c r="G41" s="247" t="s">
        <v>22</v>
      </c>
      <c r="H41" s="131"/>
      <c r="I41" s="14" t="s">
        <v>8</v>
      </c>
    </row>
    <row r="42" spans="1:9" ht="17" customHeight="1">
      <c r="A42" s="101"/>
      <c r="B42" s="91" t="s">
        <v>17</v>
      </c>
      <c r="C42" s="92"/>
      <c r="D42" s="92"/>
      <c r="E42" s="37" t="s">
        <v>23</v>
      </c>
      <c r="F42" s="84" t="s">
        <v>23</v>
      </c>
      <c r="G42" s="91" t="s">
        <v>17</v>
      </c>
      <c r="H42" s="91" t="s">
        <v>17</v>
      </c>
      <c r="I42" s="106"/>
    </row>
    <row r="43" spans="1:9" ht="17" customHeight="1">
      <c r="A43" s="132" t="s">
        <v>2</v>
      </c>
      <c r="B43" s="99"/>
      <c r="C43" s="71"/>
      <c r="D43" s="71"/>
      <c r="E43" s="63"/>
      <c r="F43" s="64"/>
      <c r="G43" s="446" t="s">
        <v>153</v>
      </c>
      <c r="H43" s="63" t="str">
        <f>$E$70</f>
        <v>台灣萌萌的 # 2</v>
      </c>
      <c r="I43" s="107" t="s">
        <v>2</v>
      </c>
    </row>
    <row r="44" spans="1:9" ht="17" customHeight="1">
      <c r="A44" s="133"/>
      <c r="B44" s="59"/>
      <c r="C44" s="5"/>
      <c r="D44" s="5"/>
      <c r="E44" s="63"/>
      <c r="F44" s="64"/>
      <c r="G44" s="129" t="s">
        <v>17</v>
      </c>
      <c r="H44" s="134" t="s">
        <v>17</v>
      </c>
      <c r="I44" s="40"/>
    </row>
    <row r="45" spans="1:9" ht="17" customHeight="1">
      <c r="A45" s="133"/>
      <c r="B45" s="59"/>
      <c r="C45" s="63"/>
      <c r="D45" s="63"/>
      <c r="E45" s="63"/>
      <c r="F45" s="64"/>
      <c r="G45" s="135"/>
      <c r="H45" s="60"/>
      <c r="I45" s="40"/>
    </row>
    <row r="46" spans="1:9" s="21" customFormat="1" ht="17" customHeight="1" thickBot="1">
      <c r="A46" s="136">
        <v>1500</v>
      </c>
      <c r="B46" s="59"/>
      <c r="C46" s="63"/>
      <c r="D46" s="63"/>
      <c r="E46" s="58" t="s">
        <v>79</v>
      </c>
      <c r="F46" s="57"/>
      <c r="G46" s="137"/>
      <c r="H46" s="138"/>
      <c r="I46" s="139">
        <v>1500</v>
      </c>
    </row>
    <row r="47" spans="1:9" ht="17" customHeight="1">
      <c r="A47" s="140"/>
      <c r="B47" s="59" t="s">
        <v>127</v>
      </c>
      <c r="C47" s="63" t="str">
        <f>B81</f>
        <v># 11-12</v>
      </c>
      <c r="D47" s="63" t="str">
        <f>C81</f>
        <v># 13-14</v>
      </c>
      <c r="E47" s="63" t="str">
        <f>D81</f>
        <v># 15-16</v>
      </c>
      <c r="F47" s="63" t="str">
        <f>E81</f>
        <v># 17-18</v>
      </c>
      <c r="G47" s="141"/>
      <c r="H47" s="142"/>
      <c r="I47" s="143"/>
    </row>
    <row r="48" spans="1:9" ht="17" customHeight="1">
      <c r="A48" s="144"/>
      <c r="B48" s="99"/>
      <c r="C48" s="6"/>
      <c r="D48" s="6"/>
      <c r="E48" s="6"/>
      <c r="F48" s="82"/>
      <c r="G48" s="145" t="s">
        <v>91</v>
      </c>
      <c r="H48" s="146" t="s">
        <v>140</v>
      </c>
      <c r="I48" s="139"/>
    </row>
    <row r="49" spans="1:9" ht="17" customHeight="1">
      <c r="A49" s="147">
        <v>30</v>
      </c>
      <c r="B49" s="99"/>
      <c r="C49" s="6"/>
      <c r="D49" s="6"/>
      <c r="E49" s="6"/>
      <c r="F49" s="82"/>
      <c r="G49" s="115"/>
      <c r="H49" s="142"/>
      <c r="I49" s="107" t="s">
        <v>2</v>
      </c>
    </row>
    <row r="50" spans="1:9" ht="17" customHeight="1">
      <c r="A50" s="133"/>
      <c r="B50" s="148"/>
      <c r="C50" s="149"/>
      <c r="D50" s="149"/>
      <c r="E50" s="150"/>
      <c r="F50" s="151"/>
      <c r="G50" s="141"/>
      <c r="H50" s="152"/>
      <c r="I50" s="110"/>
    </row>
    <row r="51" spans="1:9" ht="17" customHeight="1">
      <c r="A51" s="133"/>
      <c r="B51" s="59"/>
      <c r="C51" s="63"/>
      <c r="D51" s="63"/>
      <c r="E51" s="63"/>
      <c r="F51" s="64"/>
      <c r="G51" s="153"/>
      <c r="H51" s="142"/>
      <c r="I51" s="110"/>
    </row>
    <row r="52" spans="1:9" ht="17" customHeight="1">
      <c r="A52" s="154"/>
      <c r="B52" s="59"/>
      <c r="C52" s="63"/>
      <c r="D52" s="63"/>
      <c r="E52" s="63"/>
      <c r="F52" s="64"/>
      <c r="G52" s="115"/>
      <c r="H52" s="155"/>
      <c r="I52" s="156"/>
    </row>
    <row r="53" spans="1:9" s="21" customFormat="1" ht="17" customHeight="1" thickBot="1">
      <c r="A53" s="136">
        <v>1600</v>
      </c>
      <c r="B53" s="157"/>
      <c r="C53" s="158"/>
      <c r="D53" s="158"/>
      <c r="E53" s="158"/>
      <c r="F53" s="159"/>
      <c r="G53" s="115"/>
      <c r="H53" s="142"/>
      <c r="I53" s="160">
        <v>1600</v>
      </c>
    </row>
    <row r="54" spans="1:9" ht="17" customHeight="1">
      <c r="A54" s="89"/>
      <c r="B54" s="161" t="s">
        <v>109</v>
      </c>
      <c r="C54" s="91" t="s">
        <v>111</v>
      </c>
      <c r="D54" s="98"/>
      <c r="E54" s="91" t="s">
        <v>75</v>
      </c>
      <c r="F54" s="98"/>
      <c r="G54" s="115"/>
      <c r="H54" s="155"/>
      <c r="I54" s="27"/>
    </row>
    <row r="55" spans="1:9" ht="17" customHeight="1">
      <c r="A55" s="133"/>
      <c r="B55" s="162" t="s">
        <v>108</v>
      </c>
      <c r="C55" s="641" t="s">
        <v>110</v>
      </c>
      <c r="D55" s="642"/>
      <c r="E55" s="648" t="s">
        <v>74</v>
      </c>
      <c r="F55" s="649"/>
      <c r="G55" s="115"/>
      <c r="H55" s="163"/>
      <c r="I55" s="40"/>
    </row>
    <row r="56" spans="1:9" ht="17" customHeight="1">
      <c r="A56" s="147">
        <v>30</v>
      </c>
      <c r="B56" s="29" t="s">
        <v>73</v>
      </c>
      <c r="C56" s="31" t="s">
        <v>73</v>
      </c>
      <c r="D56" s="32" t="str">
        <f>"# " &amp; VALUE(RIGHT(C56,2)+1)</f>
        <v># 2</v>
      </c>
      <c r="E56" s="31" t="s">
        <v>112</v>
      </c>
      <c r="F56" s="32" t="str">
        <f>"# " &amp; VALUE(RIGHT(E56,2)+1)</f>
        <v># 4</v>
      </c>
      <c r="G56" s="164"/>
      <c r="H56" s="303">
        <v>1645</v>
      </c>
      <c r="I56" s="34">
        <v>30</v>
      </c>
    </row>
    <row r="57" spans="1:9" ht="17" customHeight="1">
      <c r="A57" s="133"/>
      <c r="B57" s="165" t="s">
        <v>20</v>
      </c>
      <c r="C57" s="6" t="s">
        <v>63</v>
      </c>
      <c r="D57" s="166"/>
      <c r="E57" s="24" t="s">
        <v>17</v>
      </c>
      <c r="F57" s="99" t="s">
        <v>17</v>
      </c>
      <c r="G57" s="39" t="s">
        <v>20</v>
      </c>
      <c r="H57" s="418" t="s">
        <v>155</v>
      </c>
      <c r="I57" s="40"/>
    </row>
    <row r="58" spans="1:9" s="21" customFormat="1" ht="17" customHeight="1" thickBot="1">
      <c r="A58" s="136">
        <v>1700</v>
      </c>
      <c r="B58" s="167" t="s">
        <v>139</v>
      </c>
      <c r="C58" s="79" t="s">
        <v>68</v>
      </c>
      <c r="D58" s="68" t="str">
        <f>"# " &amp; VALUE(RIGHT(C58,2)+1)</f>
        <v># 10</v>
      </c>
      <c r="E58" s="414" t="s">
        <v>153</v>
      </c>
      <c r="F58" s="414" t="s">
        <v>154</v>
      </c>
      <c r="G58" s="80" t="s">
        <v>88</v>
      </c>
      <c r="H58" s="416" t="s">
        <v>156</v>
      </c>
      <c r="I58" s="160">
        <v>1700</v>
      </c>
    </row>
    <row r="59" spans="1:9" ht="17" customHeight="1">
      <c r="A59" s="22"/>
      <c r="B59" s="248" t="s">
        <v>40</v>
      </c>
      <c r="C59" s="249" t="s">
        <v>65</v>
      </c>
      <c r="D59" s="250" t="s">
        <v>52</v>
      </c>
      <c r="E59" s="250" t="s">
        <v>54</v>
      </c>
      <c r="F59" s="232"/>
      <c r="G59" s="39" t="s">
        <v>20</v>
      </c>
      <c r="H59" s="305" t="s">
        <v>17</v>
      </c>
      <c r="I59" s="27"/>
    </row>
    <row r="60" spans="1:9" ht="17" customHeight="1">
      <c r="A60" s="45"/>
      <c r="B60" s="251" t="s">
        <v>38</v>
      </c>
      <c r="C60" s="246" t="s">
        <v>114</v>
      </c>
      <c r="D60" s="252" t="s">
        <v>51</v>
      </c>
      <c r="E60" s="646" t="s">
        <v>53</v>
      </c>
      <c r="F60" s="647"/>
      <c r="G60" s="43" t="str">
        <f>G37</f>
        <v>周遊關西 # 1</v>
      </c>
      <c r="H60" s="306" t="s">
        <v>157</v>
      </c>
      <c r="I60" s="40"/>
    </row>
    <row r="61" spans="1:9" ht="17" customHeight="1">
      <c r="A61" s="28">
        <v>30</v>
      </c>
      <c r="B61" s="242" t="s">
        <v>113</v>
      </c>
      <c r="C61" s="253" t="s">
        <v>66</v>
      </c>
      <c r="D61" s="247" t="s">
        <v>60</v>
      </c>
      <c r="E61" s="254" t="s">
        <v>115</v>
      </c>
      <c r="F61" s="255" t="str">
        <f>"# " &amp; VALUE(RIGHT(E61,2)+1)</f>
        <v># 14</v>
      </c>
      <c r="G61" s="169"/>
      <c r="H61" s="299"/>
      <c r="I61" s="34">
        <v>30</v>
      </c>
    </row>
    <row r="62" spans="1:9" ht="17" customHeight="1">
      <c r="A62" s="35"/>
      <c r="B62" s="91" t="s">
        <v>46</v>
      </c>
      <c r="C62" s="91"/>
      <c r="D62" s="92"/>
      <c r="E62" s="92"/>
      <c r="F62" s="92"/>
      <c r="G62" s="92"/>
      <c r="H62" s="98"/>
      <c r="I62" s="40"/>
    </row>
    <row r="63" spans="1:9" s="21" customFormat="1" ht="17" customHeight="1" thickBot="1">
      <c r="A63" s="170">
        <v>1800</v>
      </c>
      <c r="B63" s="63"/>
      <c r="C63" s="63"/>
      <c r="D63" s="171" t="s">
        <v>45</v>
      </c>
      <c r="E63" s="171"/>
      <c r="F63" s="63"/>
      <c r="G63" s="63"/>
      <c r="H63" s="64"/>
      <c r="I63" s="160">
        <v>1800</v>
      </c>
    </row>
    <row r="64" spans="1:9" ht="17" customHeight="1">
      <c r="A64" s="22"/>
      <c r="B64" s="59" t="s">
        <v>116</v>
      </c>
      <c r="C64" s="63" t="str">
        <f>"# " &amp; VALUE(RIGHT(B64,2)+1)</f>
        <v># 57</v>
      </c>
      <c r="D64" s="63" t="str">
        <f>"# " &amp; VALUE(RIGHT(C64,2)+1)</f>
        <v># 58</v>
      </c>
      <c r="E64" s="63" t="str">
        <f>"# " &amp; VALUE(RIGHT(D64,2)+1)</f>
        <v># 59</v>
      </c>
      <c r="F64" s="63" t="str">
        <f>"# " &amp; VALUE(RIGHT(E64,2)+1)</f>
        <v># 60</v>
      </c>
      <c r="G64" s="63" t="str">
        <f t="shared" ref="G64:H64" si="3">"# " &amp; VALUE(RIGHT(F64,2)+1)</f>
        <v># 61</v>
      </c>
      <c r="H64" s="64" t="str">
        <f t="shared" si="3"/>
        <v># 62</v>
      </c>
      <c r="I64" s="27"/>
    </row>
    <row r="65" spans="1:9" ht="17" customHeight="1">
      <c r="A65" s="45"/>
      <c r="B65" s="41"/>
      <c r="C65" s="63"/>
      <c r="D65" s="63"/>
      <c r="E65" s="63"/>
      <c r="F65" s="63"/>
      <c r="G65" s="63"/>
      <c r="H65" s="64"/>
      <c r="I65" s="40"/>
    </row>
    <row r="66" spans="1:9" ht="17" customHeight="1" thickBot="1">
      <c r="A66" s="28">
        <v>30</v>
      </c>
      <c r="B66" s="172"/>
      <c r="C66" s="42"/>
      <c r="D66" s="42"/>
      <c r="E66" s="42"/>
      <c r="F66" s="42"/>
      <c r="G66" s="42"/>
      <c r="H66" s="173"/>
      <c r="I66" s="34">
        <v>30</v>
      </c>
    </row>
    <row r="67" spans="1:9" ht="17" customHeight="1">
      <c r="A67" s="45"/>
      <c r="B67" s="655" t="s">
        <v>99</v>
      </c>
      <c r="C67" s="637"/>
      <c r="D67" s="637"/>
      <c r="E67" s="637"/>
      <c r="F67" s="638"/>
      <c r="G67" s="656" t="s">
        <v>32</v>
      </c>
      <c r="H67" s="657"/>
      <c r="I67" s="40"/>
    </row>
    <row r="68" spans="1:9" s="21" customFormat="1" ht="17" customHeight="1" thickBot="1">
      <c r="A68" s="170">
        <v>1900</v>
      </c>
      <c r="B68" s="256"/>
      <c r="C68" s="257"/>
      <c r="D68" s="257"/>
      <c r="E68" s="257"/>
      <c r="F68" s="228">
        <v>1905</v>
      </c>
      <c r="G68" s="256"/>
      <c r="H68" s="257"/>
      <c r="I68" s="160">
        <v>1900</v>
      </c>
    </row>
    <row r="69" spans="1:9" s="21" customFormat="1" ht="17" customHeight="1">
      <c r="A69" s="174"/>
      <c r="B69" s="258" t="s">
        <v>59</v>
      </c>
      <c r="C69" s="419" t="s">
        <v>158</v>
      </c>
      <c r="D69" s="258" t="s">
        <v>59</v>
      </c>
      <c r="E69" s="258" t="s">
        <v>96</v>
      </c>
      <c r="F69" s="259" t="s">
        <v>41</v>
      </c>
      <c r="G69" s="442" t="s">
        <v>56</v>
      </c>
      <c r="H69" s="260" t="s">
        <v>89</v>
      </c>
      <c r="I69" s="143"/>
    </row>
    <row r="70" spans="1:9" s="21" customFormat="1" ht="17" customHeight="1">
      <c r="A70" s="177"/>
      <c r="B70" s="246" t="s">
        <v>117</v>
      </c>
      <c r="C70" s="416" t="s">
        <v>153</v>
      </c>
      <c r="D70" s="246" t="s">
        <v>118</v>
      </c>
      <c r="E70" s="246" t="s">
        <v>119</v>
      </c>
      <c r="F70" s="261" t="s">
        <v>120</v>
      </c>
      <c r="G70" s="443" t="s">
        <v>322</v>
      </c>
      <c r="H70" s="262" t="s">
        <v>138</v>
      </c>
      <c r="I70" s="139"/>
    </row>
    <row r="71" spans="1:9" s="21" customFormat="1" ht="17" customHeight="1">
      <c r="A71" s="45">
        <v>30</v>
      </c>
      <c r="B71" s="247" t="s">
        <v>58</v>
      </c>
      <c r="C71" s="420" t="s">
        <v>159</v>
      </c>
      <c r="D71" s="247" t="s">
        <v>58</v>
      </c>
      <c r="E71" s="263" t="s">
        <v>95</v>
      </c>
      <c r="F71" s="247" t="s">
        <v>21</v>
      </c>
      <c r="G71" s="264" t="s">
        <v>36</v>
      </c>
      <c r="H71" s="265" t="s">
        <v>69</v>
      </c>
      <c r="I71" s="40">
        <v>30</v>
      </c>
    </row>
    <row r="72" spans="1:9" ht="17" customHeight="1">
      <c r="A72" s="178"/>
      <c r="B72" s="439" t="s">
        <v>42</v>
      </c>
      <c r="C72" s="437"/>
      <c r="D72" s="437"/>
      <c r="E72" s="440" t="s">
        <v>244</v>
      </c>
      <c r="F72" s="437"/>
      <c r="G72" s="437"/>
      <c r="H72" s="267" t="s">
        <v>142</v>
      </c>
      <c r="I72" s="179"/>
    </row>
    <row r="73" spans="1:9" s="21" customFormat="1" ht="17" customHeight="1" thickBot="1">
      <c r="A73" s="177">
        <v>2000</v>
      </c>
      <c r="B73" s="436" t="s">
        <v>313</v>
      </c>
      <c r="C73" s="441" t="s">
        <v>320</v>
      </c>
      <c r="D73" s="441" t="s">
        <v>315</v>
      </c>
      <c r="E73" s="441" t="s">
        <v>316</v>
      </c>
      <c r="F73" s="441" t="s">
        <v>317</v>
      </c>
      <c r="G73" s="441" t="s">
        <v>321</v>
      </c>
      <c r="H73" s="268" t="s">
        <v>143</v>
      </c>
      <c r="I73" s="160">
        <v>2000</v>
      </c>
    </row>
    <row r="74" spans="1:9" s="21" customFormat="1" ht="17" customHeight="1">
      <c r="A74" s="140"/>
      <c r="B74" s="454" t="s">
        <v>333</v>
      </c>
      <c r="C74" s="453"/>
      <c r="D74" s="661" t="s">
        <v>328</v>
      </c>
      <c r="E74" s="661"/>
      <c r="F74" s="451"/>
      <c r="G74" s="308" t="s">
        <v>160</v>
      </c>
      <c r="H74" s="422" t="s">
        <v>72</v>
      </c>
      <c r="I74" s="143"/>
    </row>
    <row r="75" spans="1:9" ht="17" customHeight="1">
      <c r="A75" s="133">
        <v>30</v>
      </c>
      <c r="B75" s="452" t="s">
        <v>329</v>
      </c>
      <c r="C75" s="452" t="s">
        <v>330</v>
      </c>
      <c r="D75" s="452" t="s">
        <v>331</v>
      </c>
      <c r="E75" s="452" t="s">
        <v>332</v>
      </c>
      <c r="F75" s="452" t="s">
        <v>148</v>
      </c>
      <c r="G75" s="310"/>
      <c r="H75" s="311" t="s">
        <v>161</v>
      </c>
      <c r="I75" s="34">
        <v>30</v>
      </c>
    </row>
    <row r="76" spans="1:9" ht="17" customHeight="1">
      <c r="A76" s="154"/>
      <c r="B76" s="266" t="s">
        <v>78</v>
      </c>
      <c r="C76" s="266"/>
      <c r="D76" s="234" t="s">
        <v>23</v>
      </c>
      <c r="E76" s="233"/>
      <c r="F76" s="233"/>
      <c r="G76" s="307"/>
      <c r="H76" s="312" t="s">
        <v>162</v>
      </c>
      <c r="I76" s="156"/>
    </row>
    <row r="77" spans="1:9" ht="17" customHeight="1" thickBot="1">
      <c r="A77" s="133"/>
      <c r="B77" s="232"/>
      <c r="C77" s="232"/>
      <c r="D77" s="237"/>
      <c r="E77" s="237"/>
      <c r="F77" s="237"/>
      <c r="G77" s="310"/>
      <c r="H77" s="313"/>
      <c r="I77" s="40"/>
    </row>
    <row r="78" spans="1:9" s="21" customFormat="1" ht="17" customHeight="1" thickBot="1">
      <c r="A78" s="180">
        <v>2100</v>
      </c>
      <c r="B78" s="237"/>
      <c r="C78" s="219"/>
      <c r="D78" s="237"/>
      <c r="E78" s="237"/>
      <c r="F78" s="237"/>
      <c r="G78" s="307"/>
      <c r="H78" s="314"/>
      <c r="I78" s="160">
        <v>2100</v>
      </c>
    </row>
    <row r="79" spans="1:9" s="21" customFormat="1" ht="17" customHeight="1">
      <c r="A79" s="140"/>
      <c r="B79" s="237"/>
      <c r="C79" s="237"/>
      <c r="D79" s="237"/>
      <c r="E79" s="237"/>
      <c r="F79" s="237"/>
      <c r="G79" s="310"/>
      <c r="H79" s="315"/>
      <c r="I79" s="143"/>
    </row>
    <row r="80" spans="1:9" s="21" customFormat="1" ht="17" customHeight="1">
      <c r="A80" s="144"/>
      <c r="B80" s="237"/>
      <c r="C80" s="237"/>
      <c r="D80" s="273" t="s">
        <v>79</v>
      </c>
      <c r="E80" s="237"/>
      <c r="F80" s="237"/>
      <c r="G80" s="316" t="s">
        <v>163</v>
      </c>
      <c r="H80" s="317"/>
      <c r="I80" s="139"/>
    </row>
    <row r="81" spans="1:9" ht="17" customHeight="1">
      <c r="A81" s="147">
        <v>30</v>
      </c>
      <c r="B81" s="237" t="s">
        <v>121</v>
      </c>
      <c r="C81" s="237" t="s">
        <v>122</v>
      </c>
      <c r="D81" s="237" t="s">
        <v>123</v>
      </c>
      <c r="E81" s="237" t="s">
        <v>124</v>
      </c>
      <c r="F81" s="237" t="s">
        <v>125</v>
      </c>
      <c r="G81" s="307" t="s">
        <v>164</v>
      </c>
      <c r="H81" s="318" t="s">
        <v>165</v>
      </c>
      <c r="I81" s="34">
        <v>30</v>
      </c>
    </row>
    <row r="82" spans="1:9" ht="17" customHeight="1">
      <c r="A82" s="133"/>
      <c r="B82" s="232"/>
      <c r="C82" s="241"/>
      <c r="D82" s="241"/>
      <c r="E82" s="232"/>
      <c r="F82" s="237"/>
      <c r="G82" s="310"/>
      <c r="H82" s="319" t="s">
        <v>166</v>
      </c>
      <c r="I82" s="40"/>
    </row>
    <row r="83" spans="1:9" ht="17" customHeight="1">
      <c r="A83" s="133"/>
      <c r="B83" s="232"/>
      <c r="C83" s="241"/>
      <c r="D83" s="241"/>
      <c r="E83" s="237"/>
      <c r="F83" s="237"/>
      <c r="G83" s="320"/>
      <c r="H83" s="321"/>
      <c r="I83" s="40"/>
    </row>
    <row r="84" spans="1:9" s="21" customFormat="1" ht="17" customHeight="1" thickBot="1">
      <c r="A84" s="136">
        <v>2200</v>
      </c>
      <c r="B84" s="275"/>
      <c r="C84" s="275"/>
      <c r="D84" s="276"/>
      <c r="E84" s="659"/>
      <c r="F84" s="659"/>
      <c r="G84" s="322"/>
      <c r="H84" s="321"/>
      <c r="I84" s="160">
        <v>2200</v>
      </c>
    </row>
    <row r="85" spans="1:9" s="21" customFormat="1" ht="17" customHeight="1">
      <c r="A85" s="144"/>
      <c r="B85" s="237"/>
      <c r="C85" s="237"/>
      <c r="D85" s="237"/>
      <c r="E85" s="237"/>
      <c r="F85" s="237"/>
      <c r="G85" s="323"/>
      <c r="H85" s="321"/>
      <c r="I85" s="143"/>
    </row>
    <row r="86" spans="1:9" s="21" customFormat="1" ht="17" customHeight="1">
      <c r="A86" s="144"/>
      <c r="B86" s="237"/>
      <c r="C86" s="237"/>
      <c r="D86" s="237"/>
      <c r="E86" s="237"/>
      <c r="F86" s="237"/>
      <c r="G86" s="324"/>
      <c r="H86" s="321"/>
      <c r="I86" s="139"/>
    </row>
    <row r="87" spans="1:9" ht="17" customHeight="1">
      <c r="A87" s="147">
        <v>30</v>
      </c>
      <c r="B87" s="279"/>
      <c r="C87" s="279"/>
      <c r="D87" s="279"/>
      <c r="E87" s="280"/>
      <c r="F87" s="243"/>
      <c r="G87" s="325"/>
      <c r="H87" s="321"/>
      <c r="I87" s="34">
        <v>30</v>
      </c>
    </row>
    <row r="88" spans="1:9" ht="17" customHeight="1">
      <c r="A88" s="154"/>
      <c r="B88" s="232" t="s">
        <v>84</v>
      </c>
      <c r="C88" s="241"/>
      <c r="D88" s="241"/>
      <c r="E88" s="281" t="s">
        <v>83</v>
      </c>
      <c r="F88" s="282"/>
      <c r="G88" s="308" t="s">
        <v>167</v>
      </c>
      <c r="H88" s="308" t="s">
        <v>55</v>
      </c>
      <c r="I88" s="40"/>
    </row>
    <row r="89" spans="1:9" ht="17" customHeight="1">
      <c r="A89" s="133"/>
      <c r="B89" s="283"/>
      <c r="C89" s="238" t="s">
        <v>80</v>
      </c>
      <c r="D89" s="283"/>
      <c r="E89" s="646" t="s">
        <v>92</v>
      </c>
      <c r="F89" s="647"/>
      <c r="G89" s="306" t="s">
        <v>157</v>
      </c>
      <c r="H89" s="306" t="s">
        <v>168</v>
      </c>
      <c r="I89" s="40"/>
    </row>
    <row r="90" spans="1:9" ht="17" customHeight="1">
      <c r="A90" s="133"/>
      <c r="B90" s="237" t="s">
        <v>126</v>
      </c>
      <c r="C90" s="237" t="str">
        <f>"# " &amp; VALUE(RIGHT(B90,2)+1)</f>
        <v># 5</v>
      </c>
      <c r="D90" s="237" t="str">
        <f>"# " &amp; VALUE(RIGHT(C90,2)+1)</f>
        <v># 6</v>
      </c>
      <c r="E90" s="285" t="s">
        <v>112</v>
      </c>
      <c r="F90" s="237" t="s">
        <v>126</v>
      </c>
      <c r="G90" s="326" t="s">
        <v>49</v>
      </c>
      <c r="H90" s="327" t="s">
        <v>169</v>
      </c>
      <c r="I90" s="40"/>
    </row>
    <row r="91" spans="1:9" ht="17" customHeight="1" thickBot="1">
      <c r="A91" s="136">
        <v>2300</v>
      </c>
      <c r="B91" s="243"/>
      <c r="C91" s="243"/>
      <c r="D91" s="287"/>
      <c r="E91" s="288"/>
      <c r="F91" s="289"/>
      <c r="G91" s="324"/>
      <c r="H91" s="324"/>
      <c r="I91" s="160">
        <v>2300</v>
      </c>
    </row>
    <row r="92" spans="1:9" s="21" customFormat="1" ht="17" customHeight="1">
      <c r="A92" s="182"/>
      <c r="B92" s="232" t="s">
        <v>82</v>
      </c>
      <c r="C92" s="275"/>
      <c r="D92" s="276"/>
      <c r="E92" s="659"/>
      <c r="F92" s="660"/>
      <c r="G92" s="290"/>
      <c r="H92" s="291"/>
      <c r="I92" s="183"/>
    </row>
    <row r="93" spans="1:9" s="21" customFormat="1" ht="17" customHeight="1">
      <c r="A93" s="182"/>
      <c r="B93" s="237"/>
      <c r="C93" s="237"/>
      <c r="D93" s="273" t="s">
        <v>81</v>
      </c>
      <c r="E93" s="237"/>
      <c r="F93" s="239"/>
      <c r="G93" s="639" t="s">
        <v>33</v>
      </c>
      <c r="H93" s="640"/>
      <c r="I93" s="184"/>
    </row>
    <row r="94" spans="1:9" s="21" customFormat="1" ht="17" customHeight="1">
      <c r="A94" s="185">
        <v>2315</v>
      </c>
      <c r="B94" s="237" t="s">
        <v>67</v>
      </c>
      <c r="C94" s="237" t="str">
        <f>"# " &amp; VALUE(RIGHT(B94,2)+1)</f>
        <v># 7</v>
      </c>
      <c r="D94" s="237" t="str">
        <f>"# " &amp; VALUE(RIGHT(C94,2)+1)</f>
        <v># 8</v>
      </c>
      <c r="E94" s="237" t="str">
        <f>"# " &amp; VALUE(RIGHT(D94,2)+1)</f>
        <v># 9</v>
      </c>
      <c r="F94" s="237" t="str">
        <f>"# " &amp; VALUE(RIGHT(E94,2)+1)</f>
        <v># 10</v>
      </c>
      <c r="G94" s="240"/>
      <c r="H94" s="292"/>
      <c r="I94" s="186">
        <v>2315</v>
      </c>
    </row>
    <row r="95" spans="1:9" ht="17" customHeight="1" thickBot="1">
      <c r="A95" s="28">
        <v>30</v>
      </c>
      <c r="B95" s="279"/>
      <c r="C95" s="279"/>
      <c r="D95" s="279"/>
      <c r="E95" s="280"/>
      <c r="F95" s="255"/>
      <c r="G95" s="225"/>
      <c r="H95" s="293"/>
      <c r="I95" s="187">
        <v>30</v>
      </c>
    </row>
    <row r="96" spans="1:9" ht="17" customHeight="1">
      <c r="A96" s="35"/>
      <c r="B96" s="290"/>
      <c r="C96" s="294"/>
      <c r="D96" s="294"/>
      <c r="E96" s="294"/>
      <c r="F96" s="294"/>
      <c r="G96" s="188" t="s">
        <v>34</v>
      </c>
      <c r="H96" s="189" t="s">
        <v>20</v>
      </c>
      <c r="I96" s="156"/>
    </row>
    <row r="97" spans="1:9" ht="17" customHeight="1">
      <c r="A97" s="45"/>
      <c r="B97" s="236"/>
      <c r="C97" s="223"/>
      <c r="D97" s="223" t="s">
        <v>33</v>
      </c>
      <c r="E97" s="232"/>
      <c r="F97" s="221"/>
      <c r="G97" s="445" t="s">
        <v>324</v>
      </c>
      <c r="H97" s="190" t="s">
        <v>144</v>
      </c>
      <c r="I97" s="40"/>
    </row>
    <row r="98" spans="1:9" ht="17" customHeight="1">
      <c r="A98" s="45"/>
      <c r="B98" s="236"/>
      <c r="C98" s="241"/>
      <c r="D98" s="241"/>
      <c r="E98" s="232"/>
      <c r="F98" s="292"/>
      <c r="G98" s="64"/>
      <c r="H98" s="60"/>
      <c r="I98" s="40"/>
    </row>
    <row r="99" spans="1:9" s="21" customFormat="1" ht="17" customHeight="1" thickBot="1">
      <c r="A99" s="11" t="s">
        <v>9</v>
      </c>
      <c r="B99" s="236"/>
      <c r="C99" s="241"/>
      <c r="D99" s="241"/>
      <c r="E99" s="295"/>
      <c r="F99" s="219"/>
      <c r="G99" s="191"/>
      <c r="H99" s="192"/>
      <c r="I99" s="44" t="s">
        <v>9</v>
      </c>
    </row>
    <row r="100" spans="1:9" ht="17" customHeight="1">
      <c r="A100" s="22"/>
      <c r="B100" s="193" t="s">
        <v>17</v>
      </c>
      <c r="C100" s="175" t="s">
        <v>17</v>
      </c>
      <c r="D100" s="175" t="s">
        <v>17</v>
      </c>
      <c r="E100" s="24" t="s">
        <v>17</v>
      </c>
      <c r="F100" s="49" t="s">
        <v>17</v>
      </c>
      <c r="G100" s="176" t="s">
        <v>34</v>
      </c>
      <c r="H100" s="194" t="s">
        <v>20</v>
      </c>
      <c r="I100" s="27"/>
    </row>
    <row r="101" spans="1:9" ht="17" customHeight="1">
      <c r="A101" s="45"/>
      <c r="B101" s="41" t="str">
        <f>$B$25</f>
        <v>新聞掏寶  # 209</v>
      </c>
      <c r="C101" s="115" t="str">
        <f>C60</f>
        <v>懿想得到 # 4</v>
      </c>
      <c r="D101" s="24" t="str">
        <f>D60</f>
        <v>這㇐站阿拉伯 Arabian Days &amp; Nights (20 EPI)</v>
      </c>
      <c r="E101" s="632" t="str">
        <f>E60</f>
        <v>關注關注組 Eyes On Concern Groups (27 EPI)</v>
      </c>
      <c r="F101" s="658"/>
      <c r="G101" s="43" t="str">
        <f>G40</f>
        <v>周六聊Teen谷 # 31</v>
      </c>
      <c r="H101" s="195" t="str">
        <f>H70</f>
        <v>地球大神秘 # 3</v>
      </c>
      <c r="I101" s="40"/>
    </row>
    <row r="102" spans="1:9" ht="17" customHeight="1">
      <c r="A102" s="28">
        <v>30</v>
      </c>
      <c r="B102" s="196"/>
      <c r="C102" s="116"/>
      <c r="D102" s="115" t="str">
        <f>D61</f>
        <v># 7</v>
      </c>
      <c r="E102" s="115" t="str">
        <f>E61</f>
        <v># 13</v>
      </c>
      <c r="F102" s="63" t="str">
        <f>F61</f>
        <v># 14</v>
      </c>
      <c r="G102" s="116"/>
      <c r="H102" s="195"/>
      <c r="I102" s="34">
        <v>30</v>
      </c>
    </row>
    <row r="103" spans="1:9" ht="17" customHeight="1">
      <c r="A103" s="45"/>
      <c r="B103" s="92" t="s">
        <v>146</v>
      </c>
      <c r="C103" s="37"/>
      <c r="D103" s="92"/>
      <c r="E103" s="92"/>
      <c r="F103" s="92"/>
      <c r="G103" s="197" t="s">
        <v>34</v>
      </c>
      <c r="H103" s="198"/>
      <c r="I103" s="105"/>
    </row>
    <row r="104" spans="1:9" s="21" customFormat="1" ht="17" customHeight="1" thickBot="1">
      <c r="A104" s="11" t="s">
        <v>10</v>
      </c>
      <c r="B104" s="54"/>
      <c r="C104" s="55"/>
      <c r="D104" s="199" t="s">
        <v>147</v>
      </c>
      <c r="E104" s="63"/>
      <c r="F104" s="63"/>
      <c r="G104" s="632" t="s">
        <v>62</v>
      </c>
      <c r="H104" s="633"/>
      <c r="I104" s="120" t="s">
        <v>10</v>
      </c>
    </row>
    <row r="105" spans="1:9" ht="17" customHeight="1">
      <c r="A105" s="121"/>
      <c r="B105" s="41" t="s">
        <v>67</v>
      </c>
      <c r="C105" s="63" t="s">
        <v>60</v>
      </c>
      <c r="D105" s="63" t="s">
        <v>148</v>
      </c>
      <c r="E105" s="63" t="s">
        <v>149</v>
      </c>
      <c r="F105" s="63" t="s">
        <v>150</v>
      </c>
      <c r="G105" s="59" t="str">
        <f>G16</f>
        <v># 10</v>
      </c>
      <c r="H105" s="65" t="str">
        <f>H16</f>
        <v># 11</v>
      </c>
      <c r="I105" s="106"/>
    </row>
    <row r="106" spans="1:9" ht="17" customHeight="1">
      <c r="A106" s="200">
        <v>30</v>
      </c>
      <c r="B106" s="29"/>
      <c r="C106" s="68"/>
      <c r="D106" s="68"/>
      <c r="E106" s="68"/>
      <c r="F106" s="68"/>
      <c r="G106" s="31"/>
      <c r="H106" s="192"/>
      <c r="I106" s="107">
        <v>30</v>
      </c>
    </row>
    <row r="107" spans="1:9" ht="17" customHeight="1">
      <c r="A107" s="127"/>
      <c r="B107" s="36" t="s">
        <v>17</v>
      </c>
      <c r="C107" s="6"/>
      <c r="D107" s="63"/>
      <c r="E107" s="63"/>
      <c r="F107" s="38"/>
      <c r="G107" s="328" t="s">
        <v>170</v>
      </c>
      <c r="H107" s="301" t="s">
        <v>171</v>
      </c>
      <c r="I107" s="201"/>
    </row>
    <row r="108" spans="1:9" s="21" customFormat="1" ht="17" customHeight="1" thickBot="1">
      <c r="A108" s="11" t="s">
        <v>11</v>
      </c>
      <c r="B108" s="41"/>
      <c r="C108" s="5"/>
      <c r="D108" s="63"/>
      <c r="E108" s="63"/>
      <c r="F108" s="63"/>
      <c r="G108" s="310"/>
      <c r="H108" s="331"/>
      <c r="I108" s="44" t="s">
        <v>11</v>
      </c>
    </row>
    <row r="109" spans="1:9" ht="17" customHeight="1">
      <c r="A109" s="121"/>
      <c r="B109" s="63"/>
      <c r="C109" s="63"/>
      <c r="D109" s="63"/>
      <c r="E109" s="63"/>
      <c r="F109" s="63"/>
      <c r="G109" s="307"/>
      <c r="H109" s="332"/>
      <c r="I109" s="106"/>
    </row>
    <row r="110" spans="1:9" ht="17" customHeight="1">
      <c r="A110" s="123">
        <v>30</v>
      </c>
      <c r="B110" s="63"/>
      <c r="C110" s="63"/>
      <c r="D110" s="58" t="s">
        <v>79</v>
      </c>
      <c r="E110" s="63"/>
      <c r="F110" s="63"/>
      <c r="G110" s="310"/>
      <c r="H110" s="332" t="s">
        <v>172</v>
      </c>
      <c r="I110" s="107">
        <v>30</v>
      </c>
    </row>
    <row r="111" spans="1:9" ht="17" customHeight="1">
      <c r="A111" s="127"/>
      <c r="B111" s="63" t="str">
        <f>B81</f>
        <v># 11-12</v>
      </c>
      <c r="C111" s="63" t="str">
        <f>C81</f>
        <v># 13-14</v>
      </c>
      <c r="D111" s="63" t="str">
        <f>D81</f>
        <v># 15-16</v>
      </c>
      <c r="E111" s="63" t="str">
        <f>E81</f>
        <v># 17-18</v>
      </c>
      <c r="F111" s="63" t="str">
        <f>F81</f>
        <v># 19-20</v>
      </c>
      <c r="G111" s="316" t="s">
        <v>140</v>
      </c>
      <c r="H111" s="329"/>
      <c r="I111" s="201"/>
    </row>
    <row r="112" spans="1:9" s="21" customFormat="1" ht="17" customHeight="1" thickBot="1">
      <c r="A112" s="11" t="s">
        <v>12</v>
      </c>
      <c r="B112" s="71"/>
      <c r="C112" s="6"/>
      <c r="D112" s="6"/>
      <c r="E112" s="71"/>
      <c r="F112" s="63"/>
      <c r="G112" s="307"/>
      <c r="H112" s="329"/>
      <c r="I112" s="44" t="s">
        <v>12</v>
      </c>
    </row>
    <row r="113" spans="1:9" ht="17" customHeight="1">
      <c r="A113" s="121"/>
      <c r="B113" s="71"/>
      <c r="C113" s="6"/>
      <c r="D113" s="6"/>
      <c r="E113" s="63"/>
      <c r="F113" s="63"/>
      <c r="G113" s="310"/>
      <c r="H113" s="329"/>
      <c r="I113" s="106"/>
    </row>
    <row r="114" spans="1:9" ht="17" customHeight="1">
      <c r="A114" s="200">
        <v>30</v>
      </c>
      <c r="B114" s="68"/>
      <c r="C114" s="68"/>
      <c r="D114" s="68"/>
      <c r="E114" s="68"/>
      <c r="F114" s="68"/>
      <c r="G114" s="307"/>
      <c r="H114" s="309"/>
      <c r="I114" s="107">
        <v>30</v>
      </c>
    </row>
    <row r="115" spans="1:9" ht="17" customHeight="1">
      <c r="A115" s="123"/>
      <c r="B115" s="168" t="s">
        <v>17</v>
      </c>
      <c r="C115" s="444"/>
      <c r="D115" s="432" t="s">
        <v>325</v>
      </c>
      <c r="E115" s="432"/>
      <c r="F115" s="432"/>
      <c r="G115" s="310"/>
      <c r="H115" s="333" t="s">
        <v>171</v>
      </c>
      <c r="I115" s="110"/>
    </row>
    <row r="116" spans="1:9" s="21" customFormat="1" ht="17" customHeight="1" thickBot="1">
      <c r="A116" s="11" t="s">
        <v>15</v>
      </c>
      <c r="B116" s="29" t="str">
        <f>$B$75</f>
        <v># 4</v>
      </c>
      <c r="C116" s="436" t="s">
        <v>318</v>
      </c>
      <c r="D116" s="441" t="s">
        <v>326</v>
      </c>
      <c r="E116" s="436" t="s">
        <v>319</v>
      </c>
      <c r="F116" s="436" t="s">
        <v>323</v>
      </c>
      <c r="G116" s="325"/>
      <c r="H116" s="334" t="s">
        <v>173</v>
      </c>
      <c r="I116" s="44" t="s">
        <v>15</v>
      </c>
    </row>
    <row r="117" spans="1:9" ht="17" customHeight="1">
      <c r="A117" s="121"/>
      <c r="B117" s="36" t="s">
        <v>17</v>
      </c>
      <c r="C117" s="37"/>
      <c r="D117" s="37"/>
      <c r="E117" s="37"/>
      <c r="F117" s="37"/>
      <c r="G117" s="37"/>
      <c r="H117" s="84"/>
      <c r="I117" s="106"/>
    </row>
    <row r="118" spans="1:9" ht="17" customHeight="1">
      <c r="A118" s="200">
        <v>30</v>
      </c>
      <c r="B118" s="202"/>
      <c r="C118" s="63"/>
      <c r="D118" s="203" t="s">
        <v>45</v>
      </c>
      <c r="E118" s="204"/>
      <c r="F118" s="6"/>
      <c r="G118" s="6"/>
      <c r="H118" s="82"/>
      <c r="I118" s="107">
        <v>30</v>
      </c>
    </row>
    <row r="119" spans="1:9" ht="17" customHeight="1">
      <c r="A119" s="123"/>
      <c r="B119" s="41" t="str">
        <f>B64</f>
        <v># 56</v>
      </c>
      <c r="C119" s="63" t="str">
        <f>C64</f>
        <v># 57</v>
      </c>
      <c r="D119" s="63" t="str">
        <f>D64</f>
        <v># 58</v>
      </c>
      <c r="E119" s="63" t="str">
        <f>E64</f>
        <v># 59</v>
      </c>
      <c r="F119" s="63" t="str">
        <f>F64</f>
        <v># 60</v>
      </c>
      <c r="G119" s="63" t="str">
        <f t="shared" ref="G119:H119" si="4">G64</f>
        <v># 61</v>
      </c>
      <c r="H119" s="64" t="str">
        <f t="shared" si="4"/>
        <v># 62</v>
      </c>
      <c r="I119" s="201"/>
    </row>
    <row r="120" spans="1:9" s="21" customFormat="1" ht="17" customHeight="1" thickBot="1">
      <c r="A120" s="11" t="s">
        <v>13</v>
      </c>
      <c r="B120" s="67"/>
      <c r="C120" s="68"/>
      <c r="D120" s="68"/>
      <c r="E120" s="68"/>
      <c r="F120" s="68"/>
      <c r="G120" s="68"/>
      <c r="H120" s="32"/>
      <c r="I120" s="44" t="s">
        <v>13</v>
      </c>
    </row>
    <row r="121" spans="1:9" ht="17" customHeight="1">
      <c r="A121" s="45"/>
      <c r="B121" s="128" t="s">
        <v>17</v>
      </c>
      <c r="C121" s="71"/>
      <c r="D121" s="6"/>
      <c r="E121" s="6"/>
      <c r="F121" s="6"/>
      <c r="G121" s="188" t="s">
        <v>34</v>
      </c>
      <c r="H121" s="194" t="s">
        <v>20</v>
      </c>
      <c r="I121" s="40"/>
    </row>
    <row r="122" spans="1:9" ht="17" customHeight="1">
      <c r="A122" s="200" t="s">
        <v>2</v>
      </c>
      <c r="B122" s="205"/>
      <c r="C122" s="5"/>
      <c r="D122" s="63" t="str">
        <f>D37</f>
        <v>流行都市  Big City Shop 2024</v>
      </c>
      <c r="E122" s="6"/>
      <c r="F122" s="63"/>
      <c r="G122" s="445" t="s">
        <v>324</v>
      </c>
      <c r="H122" s="59" t="str">
        <f>H38</f>
        <v>開心無敵獎門人 # 3</v>
      </c>
      <c r="I122" s="107" t="s">
        <v>2</v>
      </c>
    </row>
    <row r="123" spans="1:9" ht="17" customHeight="1">
      <c r="A123" s="123"/>
      <c r="B123" s="63" t="str">
        <f>B38</f>
        <v># 155</v>
      </c>
      <c r="C123" s="63" t="str">
        <f>C38</f>
        <v># 156</v>
      </c>
      <c r="D123" s="63" t="str">
        <f>D38</f>
        <v># 157</v>
      </c>
      <c r="E123" s="63" t="str">
        <f>E38</f>
        <v># 158</v>
      </c>
      <c r="F123" s="63" t="str">
        <f>F38</f>
        <v># 159</v>
      </c>
      <c r="G123" s="176" t="s">
        <v>34</v>
      </c>
      <c r="H123" s="63"/>
      <c r="I123" s="110"/>
    </row>
    <row r="124" spans="1:9" ht="17" customHeight="1" thickBot="1">
      <c r="A124" s="206" t="s">
        <v>14</v>
      </c>
      <c r="B124" s="207"/>
      <c r="C124" s="208"/>
      <c r="D124" s="208"/>
      <c r="E124" s="208"/>
      <c r="F124" s="209"/>
      <c r="G124" s="210" t="str">
        <f>G40</f>
        <v>周六聊Teen谷 # 31</v>
      </c>
      <c r="H124" s="211"/>
      <c r="I124" s="44" t="s">
        <v>14</v>
      </c>
    </row>
    <row r="125" spans="1:9" ht="17" customHeight="1" thickTop="1">
      <c r="A125" s="212"/>
      <c r="B125" s="5"/>
      <c r="C125" s="6"/>
      <c r="D125" s="6"/>
      <c r="E125" s="6"/>
      <c r="F125" s="6"/>
      <c r="G125" s="6"/>
      <c r="H125" s="653">
        <f ca="1">TODAY()</f>
        <v>45534</v>
      </c>
      <c r="I125" s="654"/>
    </row>
    <row r="126" spans="1:9" ht="17" customHeight="1"/>
    <row r="127" spans="1:9" ht="17" customHeight="1"/>
    <row r="128" spans="1:9" ht="17" customHeight="1"/>
  </sheetData>
  <mergeCells count="25">
    <mergeCell ref="H125:I125"/>
    <mergeCell ref="B67:F67"/>
    <mergeCell ref="G67:H67"/>
    <mergeCell ref="E101:F101"/>
    <mergeCell ref="E84:F84"/>
    <mergeCell ref="G93:H93"/>
    <mergeCell ref="E89:F89"/>
    <mergeCell ref="E92:F92"/>
    <mergeCell ref="D74:E74"/>
    <mergeCell ref="G15:H15"/>
    <mergeCell ref="G104:H104"/>
    <mergeCell ref="C1:G1"/>
    <mergeCell ref="H2:I2"/>
    <mergeCell ref="B11:F11"/>
    <mergeCell ref="G11:H11"/>
    <mergeCell ref="D6:E6"/>
    <mergeCell ref="G24:H24"/>
    <mergeCell ref="G25:H25"/>
    <mergeCell ref="C55:D55"/>
    <mergeCell ref="E60:F60"/>
    <mergeCell ref="E55:F55"/>
    <mergeCell ref="F6:G6"/>
    <mergeCell ref="D29:E29"/>
    <mergeCell ref="G18:H18"/>
    <mergeCell ref="D18:E18"/>
  </mergeCells>
  <phoneticPr fontId="0" type="noConversion"/>
  <printOptions horizontalCentered="1"/>
  <pageMargins left="0" right="0" top="0.27559055118110237" bottom="0" header="0.11811023622047245" footer="0"/>
  <pageSetup paperSize="9" scale="38" orientation="portrait" r:id="rId1"/>
  <headerFooter alignWithMargins="0"/>
  <rowBreaks count="1" manualBreakCount="1">
    <brk id="12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10D8-8E87-4FC8-A72B-2F38D53E1397}">
  <dimension ref="A1:I130"/>
  <sheetViews>
    <sheetView zoomScale="70" zoomScaleNormal="70" workbookViewId="0">
      <pane ySplit="4" topLeftCell="A88" activePane="bottomLeft" state="frozen"/>
      <selection pane="bottomLeft" activeCell="F93" sqref="F93"/>
    </sheetView>
  </sheetViews>
  <sheetFormatPr defaultColWidth="9.453125" defaultRowHeight="15.5"/>
  <cols>
    <col min="1" max="1" width="7.6328125" style="213" customWidth="1"/>
    <col min="2" max="8" width="32.6328125" style="4" customWidth="1"/>
    <col min="9" max="9" width="7.6328125" style="214" customWidth="1"/>
    <col min="10" max="16384" width="9.453125" style="4"/>
  </cols>
  <sheetData>
    <row r="1" spans="1:9" ht="36" customHeight="1">
      <c r="A1" s="2"/>
      <c r="B1" s="3"/>
      <c r="C1" s="634" t="s">
        <v>174</v>
      </c>
      <c r="D1" s="634"/>
      <c r="E1" s="634"/>
      <c r="F1" s="634"/>
      <c r="G1" s="634"/>
      <c r="H1" s="3"/>
      <c r="I1" s="3"/>
    </row>
    <row r="2" spans="1:9" ht="17" customHeight="1" thickBot="1">
      <c r="A2" s="5" t="s">
        <v>175</v>
      </c>
      <c r="B2" s="6"/>
      <c r="C2" s="6"/>
      <c r="D2" s="1" t="s">
        <v>18</v>
      </c>
      <c r="E2" s="1"/>
      <c r="F2" s="7"/>
      <c r="G2" s="7"/>
      <c r="H2" s="635" t="s">
        <v>176</v>
      </c>
      <c r="I2" s="635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45516</v>
      </c>
      <c r="C4" s="12">
        <f t="shared" ref="C4:H4" si="0">SUM(B4+1)</f>
        <v>45517</v>
      </c>
      <c r="D4" s="13">
        <f t="shared" si="0"/>
        <v>45518</v>
      </c>
      <c r="E4" s="13">
        <f t="shared" si="0"/>
        <v>45519</v>
      </c>
      <c r="F4" s="13">
        <f t="shared" si="0"/>
        <v>45520</v>
      </c>
      <c r="G4" s="13">
        <f t="shared" si="0"/>
        <v>45521</v>
      </c>
      <c r="H4" s="13">
        <f t="shared" si="0"/>
        <v>45522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641" t="s">
        <v>178</v>
      </c>
      <c r="E6" s="642"/>
      <c r="F6" s="648" t="s">
        <v>179</v>
      </c>
      <c r="G6" s="649"/>
      <c r="H6" s="424" t="s">
        <v>17</v>
      </c>
      <c r="I6" s="27"/>
    </row>
    <row r="7" spans="1:9" ht="17" customHeight="1">
      <c r="A7" s="28">
        <v>30</v>
      </c>
      <c r="B7" s="29" t="str">
        <f>LEFT($H$65,5) &amp; " # " &amp; VALUE(RIGHT($H$65,2)-1)</f>
        <v>財經透視  # 32</v>
      </c>
      <c r="C7" s="30" t="str">
        <f>B27</f>
        <v>新聞掏寶  # 210</v>
      </c>
      <c r="D7" s="31" t="str">
        <f>C58</f>
        <v># 3</v>
      </c>
      <c r="E7" s="32" t="str">
        <f>"# " &amp; VALUE(RIGHT(D7,2)+1)</f>
        <v># 4</v>
      </c>
      <c r="F7" s="31" t="str">
        <f>E58</f>
        <v># 5</v>
      </c>
      <c r="G7" s="30" t="str">
        <f>F58</f>
        <v># 6</v>
      </c>
      <c r="H7" s="33" t="str">
        <f>D72</f>
        <v>玲玲友情報 # 11</v>
      </c>
      <c r="I7" s="34">
        <v>30</v>
      </c>
    </row>
    <row r="8" spans="1:9" ht="17" customHeight="1">
      <c r="A8" s="35"/>
      <c r="B8" s="486" t="s">
        <v>17</v>
      </c>
      <c r="C8" s="488"/>
      <c r="D8" s="488"/>
      <c r="E8" s="485" t="s">
        <v>311</v>
      </c>
      <c r="F8" s="488"/>
      <c r="G8" s="488"/>
      <c r="H8" s="488"/>
      <c r="I8" s="40"/>
    </row>
    <row r="9" spans="1:9" s="21" customFormat="1" ht="17" customHeight="1" thickBot="1">
      <c r="A9" s="11" t="s">
        <v>0</v>
      </c>
      <c r="B9" s="484" t="s">
        <v>321</v>
      </c>
      <c r="C9" s="487" t="s">
        <v>334</v>
      </c>
      <c r="D9" s="487" t="s">
        <v>335</v>
      </c>
      <c r="E9" s="487" t="s">
        <v>336</v>
      </c>
      <c r="F9" s="487" t="s">
        <v>337</v>
      </c>
      <c r="G9" s="487" t="s">
        <v>338</v>
      </c>
      <c r="H9" s="487" t="s">
        <v>339</v>
      </c>
      <c r="I9" s="44" t="s">
        <v>0</v>
      </c>
    </row>
    <row r="10" spans="1:9" ht="17" customHeight="1">
      <c r="A10" s="45"/>
      <c r="B10" s="215"/>
      <c r="C10" s="216"/>
      <c r="D10" s="216"/>
      <c r="E10" s="216"/>
      <c r="F10" s="217"/>
      <c r="G10" s="215"/>
      <c r="H10" s="218"/>
      <c r="I10" s="27"/>
    </row>
    <row r="11" spans="1:9" ht="17" customHeight="1">
      <c r="A11" s="28">
        <v>30</v>
      </c>
      <c r="B11" s="636" t="s">
        <v>180</v>
      </c>
      <c r="C11" s="637"/>
      <c r="D11" s="637"/>
      <c r="E11" s="637"/>
      <c r="F11" s="638"/>
      <c r="G11" s="639" t="s">
        <v>31</v>
      </c>
      <c r="H11" s="640"/>
      <c r="I11" s="34">
        <v>30</v>
      </c>
    </row>
    <row r="12" spans="1:9" ht="17" customHeight="1">
      <c r="A12" s="46"/>
      <c r="B12" s="222"/>
      <c r="C12" s="219"/>
      <c r="D12" s="223"/>
      <c r="E12" s="219"/>
      <c r="F12" s="220"/>
      <c r="G12" s="222"/>
      <c r="H12" s="224"/>
      <c r="I12" s="40"/>
    </row>
    <row r="13" spans="1:9" s="21" customFormat="1" ht="17" customHeight="1" thickBot="1">
      <c r="A13" s="47" t="s">
        <v>1</v>
      </c>
      <c r="B13" s="225"/>
      <c r="C13" s="226"/>
      <c r="D13" s="227"/>
      <c r="E13" s="227"/>
      <c r="F13" s="228"/>
      <c r="G13" s="229"/>
      <c r="H13" s="230"/>
      <c r="I13" s="44" t="s">
        <v>1</v>
      </c>
    </row>
    <row r="14" spans="1:9" ht="17" customHeight="1">
      <c r="A14" s="48"/>
      <c r="B14" s="49">
        <v>800164256</v>
      </c>
      <c r="C14" s="49"/>
      <c r="D14" s="49"/>
      <c r="E14" s="71"/>
      <c r="F14" s="50"/>
      <c r="G14" s="51" t="s">
        <v>61</v>
      </c>
      <c r="H14" s="49"/>
      <c r="I14" s="52"/>
    </row>
    <row r="15" spans="1:9" ht="17" customHeight="1">
      <c r="A15" s="53" t="s">
        <v>2</v>
      </c>
      <c r="B15" s="54"/>
      <c r="C15" s="55"/>
      <c r="D15" s="56" t="s">
        <v>181</v>
      </c>
      <c r="E15" s="58"/>
      <c r="F15" s="57"/>
      <c r="G15" s="632" t="s">
        <v>182</v>
      </c>
      <c r="H15" s="633"/>
      <c r="I15" s="61" t="s">
        <v>2</v>
      </c>
    </row>
    <row r="16" spans="1:9" ht="17" customHeight="1">
      <c r="A16" s="62"/>
      <c r="B16" s="41" t="s">
        <v>128</v>
      </c>
      <c r="C16" s="63" t="str">
        <f t="shared" ref="C16:F16" si="1">"# " &amp; VALUE(RIGHT(B16,2)+1)</f>
        <v># 3</v>
      </c>
      <c r="D16" s="63" t="str">
        <f t="shared" si="1"/>
        <v># 4</v>
      </c>
      <c r="E16" s="63" t="str">
        <f t="shared" si="1"/>
        <v># 5</v>
      </c>
      <c r="F16" s="64" t="str">
        <f t="shared" si="1"/>
        <v># 6</v>
      </c>
      <c r="G16" s="59" t="s">
        <v>183</v>
      </c>
      <c r="H16" s="65" t="s">
        <v>115</v>
      </c>
      <c r="I16" s="66"/>
    </row>
    <row r="17" spans="1:9" s="21" customFormat="1" ht="17" customHeight="1" thickBot="1">
      <c r="A17" s="47" t="s">
        <v>3</v>
      </c>
      <c r="B17" s="67" t="s">
        <v>39</v>
      </c>
      <c r="C17" s="68"/>
      <c r="D17" s="69"/>
      <c r="E17" s="69"/>
      <c r="F17" s="70"/>
      <c r="G17" s="72"/>
      <c r="H17" s="73"/>
      <c r="I17" s="14" t="s">
        <v>16</v>
      </c>
    </row>
    <row r="18" spans="1:9" s="21" customFormat="1" ht="17" customHeight="1">
      <c r="A18" s="335"/>
      <c r="B18" s="489" t="s">
        <v>17</v>
      </c>
      <c r="C18" s="491" t="s">
        <v>340</v>
      </c>
      <c r="D18" s="488"/>
      <c r="E18" s="455" t="s">
        <v>341</v>
      </c>
      <c r="F18" s="488"/>
      <c r="G18" s="456"/>
      <c r="H18" s="336"/>
      <c r="I18" s="20"/>
    </row>
    <row r="19" spans="1:9" s="21" customFormat="1" ht="17" customHeight="1">
      <c r="A19" s="337"/>
      <c r="B19" s="490" t="s">
        <v>342</v>
      </c>
      <c r="C19" s="457" t="s">
        <v>343</v>
      </c>
      <c r="D19" s="457" t="s">
        <v>344</v>
      </c>
      <c r="E19" s="457" t="s">
        <v>345</v>
      </c>
      <c r="F19" s="457" t="s">
        <v>346</v>
      </c>
      <c r="G19" s="457" t="s">
        <v>347</v>
      </c>
      <c r="H19" s="68" t="str">
        <f t="shared" ref="H19" si="2">"# " &amp; VALUE(RIGHT(G19,3)+1)</f>
        <v># 151</v>
      </c>
      <c r="I19" s="20" t="s">
        <v>186</v>
      </c>
    </row>
    <row r="20" spans="1:9" s="21" customFormat="1" ht="17" customHeight="1">
      <c r="A20" s="337"/>
      <c r="B20" s="458" t="s">
        <v>348</v>
      </c>
      <c r="C20" s="526"/>
      <c r="D20" s="488"/>
      <c r="E20" s="528" t="s">
        <v>187</v>
      </c>
      <c r="F20" s="488"/>
      <c r="G20" s="530"/>
      <c r="H20" s="424" t="s">
        <v>17</v>
      </c>
      <c r="I20" s="20"/>
    </row>
    <row r="21" spans="1:9" ht="17" customHeight="1">
      <c r="A21" s="338" t="s">
        <v>2</v>
      </c>
      <c r="B21" s="30" t="str">
        <f>"# " &amp; VALUE(RIGHT(B77,4)-1)</f>
        <v># 2347</v>
      </c>
      <c r="C21" s="527" t="s">
        <v>411</v>
      </c>
      <c r="D21" s="457" t="str">
        <f t="shared" ref="D21:F21" si="3">"# " &amp; VALUE(RIGHT(C21,4)+1)</f>
        <v># 2349</v>
      </c>
      <c r="E21" s="529" t="s">
        <v>412</v>
      </c>
      <c r="F21" s="457" t="str">
        <f t="shared" si="3"/>
        <v># 2350</v>
      </c>
      <c r="G21" s="531" t="s">
        <v>413</v>
      </c>
      <c r="H21" s="339" t="s">
        <v>188</v>
      </c>
      <c r="I21" s="61" t="s">
        <v>2</v>
      </c>
    </row>
    <row r="22" spans="1:9" ht="17" customHeight="1">
      <c r="A22" s="81"/>
      <c r="B22" s="99" t="s">
        <v>17</v>
      </c>
      <c r="C22" s="91" t="s">
        <v>189</v>
      </c>
      <c r="D22" s="6"/>
      <c r="E22" s="63" t="s">
        <v>190</v>
      </c>
      <c r="F22" s="63"/>
      <c r="G22" s="6"/>
      <c r="H22" s="430"/>
      <c r="I22" s="85"/>
    </row>
    <row r="23" spans="1:9" s="21" customFormat="1" ht="17" customHeight="1" thickBot="1">
      <c r="A23" s="86" t="s">
        <v>4</v>
      </c>
      <c r="B23" s="296" t="s">
        <v>191</v>
      </c>
      <c r="C23" s="31" t="s">
        <v>192</v>
      </c>
      <c r="D23" s="68" t="str">
        <f t="shared" ref="D23:H23" si="4">"# " &amp; VALUE(RIGHT(C23,4)+1)</f>
        <v># 1066</v>
      </c>
      <c r="E23" s="68" t="str">
        <f t="shared" si="4"/>
        <v># 1067</v>
      </c>
      <c r="F23" s="63" t="str">
        <f t="shared" si="4"/>
        <v># 1068</v>
      </c>
      <c r="G23" s="63" t="str">
        <f t="shared" si="4"/>
        <v># 1069</v>
      </c>
      <c r="H23" s="192" t="str">
        <f t="shared" si="4"/>
        <v># 1070</v>
      </c>
      <c r="I23" s="20" t="s">
        <v>4</v>
      </c>
    </row>
    <row r="24" spans="1:9" ht="17" customHeight="1">
      <c r="A24" s="89"/>
      <c r="B24" s="90" t="s">
        <v>193</v>
      </c>
      <c r="C24" s="91" t="s">
        <v>17</v>
      </c>
      <c r="D24" s="166" t="s">
        <v>194</v>
      </c>
      <c r="E24" s="37"/>
      <c r="F24" s="37"/>
      <c r="G24" s="91">
        <v>800538534</v>
      </c>
      <c r="H24" s="93"/>
      <c r="I24" s="94"/>
    </row>
    <row r="25" spans="1:9" ht="17" customHeight="1">
      <c r="A25" s="95" t="s">
        <v>2</v>
      </c>
      <c r="B25" s="30" t="s">
        <v>126</v>
      </c>
      <c r="C25" s="31" t="str">
        <f>B92</f>
        <v># 1</v>
      </c>
      <c r="D25" s="68" t="str">
        <f>"# " &amp; VALUE(RIGHT(C25,2)+1)</f>
        <v># 2</v>
      </c>
      <c r="E25" s="68" t="str">
        <f>"# " &amp; VALUE(RIGHT(D25,2)+1)</f>
        <v># 3</v>
      </c>
      <c r="F25" s="68" t="str">
        <f>"# " &amp; VALUE(RIGHT(E25,2)+1)</f>
        <v># 4</v>
      </c>
      <c r="G25" s="59"/>
      <c r="H25" s="96"/>
      <c r="I25" s="61" t="s">
        <v>2</v>
      </c>
    </row>
    <row r="26" spans="1:9" ht="17" customHeight="1">
      <c r="A26" s="97"/>
      <c r="B26" s="98" t="s">
        <v>17</v>
      </c>
      <c r="C26" s="71" t="s">
        <v>17</v>
      </c>
      <c r="D26" s="99" t="s">
        <v>17</v>
      </c>
      <c r="E26" s="99" t="s">
        <v>17</v>
      </c>
      <c r="F26" s="99" t="s">
        <v>17</v>
      </c>
      <c r="G26" s="643" t="s">
        <v>86</v>
      </c>
      <c r="H26" s="633"/>
      <c r="I26" s="85"/>
    </row>
    <row r="27" spans="1:9" ht="17" customHeight="1" thickBot="1">
      <c r="A27" s="100"/>
      <c r="B27" s="64" t="str">
        <f>LEFT($H$36,5) &amp; " # " &amp; VALUE(RIGHT($H$36,3)-1)</f>
        <v>新聞掏寶  # 210</v>
      </c>
      <c r="C27" s="25" t="str">
        <f>B72</f>
        <v>玲玲友情報 # 10</v>
      </c>
      <c r="D27" s="59" t="str">
        <f>C72</f>
        <v>窺心事 # 14</v>
      </c>
      <c r="E27" s="59" t="str">
        <f>D72</f>
        <v>玲玲友情報 # 11</v>
      </c>
      <c r="F27" s="59" t="str">
        <f>E72</f>
        <v>台灣萌萌的 # 3</v>
      </c>
      <c r="G27" s="644" t="s">
        <v>85</v>
      </c>
      <c r="H27" s="645"/>
      <c r="I27" s="85"/>
    </row>
    <row r="28" spans="1:9" s="21" customFormat="1" ht="17" customHeight="1" thickBot="1">
      <c r="A28" s="86" t="s">
        <v>5</v>
      </c>
      <c r="B28" s="191"/>
      <c r="C28" s="64"/>
      <c r="D28" s="31"/>
      <c r="E28" s="31"/>
      <c r="F28" s="31"/>
      <c r="G28" s="59" t="s">
        <v>195</v>
      </c>
      <c r="H28" s="60" t="s">
        <v>196</v>
      </c>
      <c r="I28" s="20" t="s">
        <v>5</v>
      </c>
    </row>
    <row r="29" spans="1:9" ht="17" customHeight="1">
      <c r="A29" s="101"/>
      <c r="B29" s="340" t="s">
        <v>197</v>
      </c>
      <c r="C29" s="497"/>
      <c r="D29" s="485"/>
      <c r="E29" s="485"/>
      <c r="F29" s="485"/>
      <c r="G29" s="104"/>
      <c r="H29" s="105"/>
      <c r="I29" s="106"/>
    </row>
    <row r="30" spans="1:9" ht="17" customHeight="1">
      <c r="A30" s="95" t="s">
        <v>2</v>
      </c>
      <c r="B30" s="191" t="s">
        <v>106</v>
      </c>
      <c r="C30" s="498"/>
      <c r="D30" s="495" t="s">
        <v>349</v>
      </c>
      <c r="E30" s="495"/>
      <c r="F30" s="495"/>
      <c r="G30" s="59"/>
      <c r="H30" s="60"/>
      <c r="I30" s="107" t="s">
        <v>2</v>
      </c>
    </row>
    <row r="31" spans="1:9" ht="17" customHeight="1">
      <c r="A31" s="81"/>
      <c r="B31" s="59" t="s">
        <v>94</v>
      </c>
      <c r="C31" s="498" t="s">
        <v>350</v>
      </c>
      <c r="D31" s="495" t="s">
        <v>351</v>
      </c>
      <c r="E31" s="495" t="s">
        <v>352</v>
      </c>
      <c r="F31" s="495" t="s">
        <v>329</v>
      </c>
      <c r="G31" s="59"/>
      <c r="H31" s="60"/>
      <c r="I31" s="110"/>
    </row>
    <row r="32" spans="1:9" s="21" customFormat="1" ht="17" customHeight="1" thickBot="1">
      <c r="A32" s="86" t="s">
        <v>6</v>
      </c>
      <c r="B32" s="31" t="s">
        <v>126</v>
      </c>
      <c r="C32" s="494"/>
      <c r="D32" s="457"/>
      <c r="E32" s="457"/>
      <c r="F32" s="457"/>
      <c r="G32" s="341" t="s">
        <v>39</v>
      </c>
      <c r="H32" s="73"/>
      <c r="I32" s="44" t="s">
        <v>6</v>
      </c>
    </row>
    <row r="33" spans="1:9" ht="17" customHeight="1">
      <c r="A33" s="101"/>
      <c r="B33" s="499" t="s">
        <v>17</v>
      </c>
      <c r="C33" s="456"/>
      <c r="D33" s="456"/>
      <c r="E33" s="495" t="s">
        <v>311</v>
      </c>
      <c r="F33" s="456"/>
      <c r="G33" s="488"/>
      <c r="H33" s="488"/>
      <c r="I33" s="110"/>
    </row>
    <row r="34" spans="1:9" ht="17" customHeight="1">
      <c r="A34" s="95" t="s">
        <v>2</v>
      </c>
      <c r="B34" s="457" t="s">
        <v>321</v>
      </c>
      <c r="C34" s="457" t="s">
        <v>334</v>
      </c>
      <c r="D34" s="457" t="s">
        <v>335</v>
      </c>
      <c r="E34" s="457" t="s">
        <v>336</v>
      </c>
      <c r="F34" s="457" t="s">
        <v>337</v>
      </c>
      <c r="G34" s="457" t="s">
        <v>338</v>
      </c>
      <c r="H34" s="457" t="s">
        <v>339</v>
      </c>
      <c r="I34" s="107" t="s">
        <v>2</v>
      </c>
    </row>
    <row r="35" spans="1:9" ht="17" customHeight="1">
      <c r="A35" s="81"/>
      <c r="B35" s="98" t="s">
        <v>17</v>
      </c>
      <c r="C35" s="71" t="s">
        <v>17</v>
      </c>
      <c r="D35" s="24" t="s">
        <v>17</v>
      </c>
      <c r="E35" s="99" t="s">
        <v>17</v>
      </c>
      <c r="F35" s="99" t="s">
        <v>17</v>
      </c>
      <c r="G35" s="39" t="s">
        <v>20</v>
      </c>
      <c r="H35" s="113" t="s">
        <v>47</v>
      </c>
      <c r="I35" s="114"/>
    </row>
    <row r="36" spans="1:9" ht="17" customHeight="1">
      <c r="A36" s="81"/>
      <c r="B36" s="82" t="str">
        <f>E62</f>
        <v>關注關注組 Eyes On Concern Groups (27 EPI)</v>
      </c>
      <c r="C36" s="63" t="str">
        <f>B62</f>
        <v>開卷 Open Book 2024</v>
      </c>
      <c r="D36" s="115" t="str">
        <f>C62</f>
        <v>懿想得到 # 5</v>
      </c>
      <c r="E36" s="104" t="str">
        <f>D62</f>
        <v>這㇐站阿拉伯 Arabian Days &amp; Nights (20 EPI)</v>
      </c>
      <c r="F36" s="116" t="str">
        <f>E62</f>
        <v>關注關注組 Eyes On Concern Groups (27 EPI)</v>
      </c>
      <c r="G36" s="117" t="s">
        <v>198</v>
      </c>
      <c r="H36" s="118" t="s">
        <v>199</v>
      </c>
      <c r="I36" s="114"/>
    </row>
    <row r="37" spans="1:9" s="21" customFormat="1" ht="17" customHeight="1" thickBot="1">
      <c r="A37" s="86" t="s">
        <v>7</v>
      </c>
      <c r="B37" s="32" t="str">
        <f>"# " &amp; VALUE(RIGHT(E63,2)-1)</f>
        <v># 14</v>
      </c>
      <c r="C37" s="68" t="str">
        <f>B63</f>
        <v># 103</v>
      </c>
      <c r="D37" s="30"/>
      <c r="E37" s="31" t="str">
        <f>D63</f>
        <v># 8</v>
      </c>
      <c r="F37" s="30" t="str">
        <f>E63</f>
        <v># 15</v>
      </c>
      <c r="G37" s="30"/>
      <c r="H37" s="119" t="s">
        <v>48</v>
      </c>
      <c r="I37" s="120" t="s">
        <v>7</v>
      </c>
    </row>
    <row r="38" spans="1:9" ht="17" customHeight="1">
      <c r="A38" s="121"/>
      <c r="B38" s="231" t="s">
        <v>43</v>
      </c>
      <c r="C38" s="232"/>
      <c r="D38" s="233"/>
      <c r="E38" s="234"/>
      <c r="F38" s="235"/>
      <c r="G38" s="75" t="s">
        <v>136</v>
      </c>
      <c r="H38" s="122" t="s">
        <v>71</v>
      </c>
      <c r="I38" s="52"/>
    </row>
    <row r="39" spans="1:9" ht="17" customHeight="1">
      <c r="A39" s="123"/>
      <c r="B39" s="236"/>
      <c r="C39" s="237"/>
      <c r="D39" s="238" t="s">
        <v>200</v>
      </c>
      <c r="E39" s="237"/>
      <c r="F39" s="239"/>
      <c r="G39" s="43" t="s">
        <v>201</v>
      </c>
      <c r="H39" s="124"/>
      <c r="I39" s="85"/>
    </row>
    <row r="40" spans="1:9" ht="17" customHeight="1">
      <c r="A40" s="53" t="s">
        <v>2</v>
      </c>
      <c r="B40" s="236" t="s">
        <v>202</v>
      </c>
      <c r="C40" s="237" t="str">
        <f>"# " &amp; VALUE(RIGHT(B40,3)+1)</f>
        <v># 161</v>
      </c>
      <c r="D40" s="237" t="str">
        <f>"# " &amp; VALUE(RIGHT(C40,3)+1)</f>
        <v># 162</v>
      </c>
      <c r="E40" s="237" t="str">
        <f>"# " &amp; VALUE(RIGHT(D40,3)+1)</f>
        <v># 163</v>
      </c>
      <c r="F40" s="237" t="str">
        <f>"# " &amp; VALUE(RIGHT(E40,3)+1)</f>
        <v># 164</v>
      </c>
      <c r="G40" s="125" t="s">
        <v>135</v>
      </c>
      <c r="H40" s="126" t="s">
        <v>203</v>
      </c>
      <c r="I40" s="61" t="s">
        <v>2</v>
      </c>
    </row>
    <row r="41" spans="1:9" ht="17" customHeight="1">
      <c r="A41" s="127"/>
      <c r="B41" s="240"/>
      <c r="C41" s="241"/>
      <c r="D41" s="241"/>
      <c r="E41" s="241"/>
      <c r="F41" s="241"/>
      <c r="G41" s="245" t="s">
        <v>44</v>
      </c>
      <c r="H41" s="124" t="s">
        <v>70</v>
      </c>
      <c r="I41" s="85"/>
    </row>
    <row r="42" spans="1:9" ht="17" customHeight="1" thickBot="1">
      <c r="A42" s="123"/>
      <c r="B42" s="240"/>
      <c r="C42" s="241"/>
      <c r="D42" s="241"/>
      <c r="E42" s="241"/>
      <c r="F42" s="241"/>
      <c r="G42" s="246" t="s">
        <v>204</v>
      </c>
      <c r="H42" s="124"/>
      <c r="I42" s="85"/>
    </row>
    <row r="43" spans="1:9" s="21" customFormat="1" ht="17" customHeight="1" thickBot="1">
      <c r="A43" s="130" t="s">
        <v>8</v>
      </c>
      <c r="B43" s="242"/>
      <c r="C43" s="237"/>
      <c r="D43" s="243"/>
      <c r="E43" s="243"/>
      <c r="F43" s="244">
        <v>1405</v>
      </c>
      <c r="G43" s="247" t="s">
        <v>22</v>
      </c>
      <c r="H43" s="131"/>
      <c r="I43" s="14" t="s">
        <v>8</v>
      </c>
    </row>
    <row r="44" spans="1:9" ht="17" customHeight="1">
      <c r="A44" s="101"/>
      <c r="B44" s="91" t="s">
        <v>17</v>
      </c>
      <c r="C44" s="297"/>
      <c r="D44" s="92"/>
      <c r="E44" s="92"/>
      <c r="F44" s="103"/>
      <c r="G44" s="129" t="s">
        <v>17</v>
      </c>
      <c r="H44" s="92" t="s">
        <v>17</v>
      </c>
      <c r="I44" s="106"/>
    </row>
    <row r="45" spans="1:9" ht="17" customHeight="1">
      <c r="A45" s="132" t="s">
        <v>2</v>
      </c>
      <c r="B45" s="99"/>
      <c r="C45" s="59"/>
      <c r="D45" s="149" t="str">
        <f>D86</f>
        <v>蘭閨喜事 Hilarious Family (24 EPI)</v>
      </c>
      <c r="E45" s="149"/>
      <c r="F45" s="342"/>
      <c r="G45" s="343" t="s">
        <v>205</v>
      </c>
      <c r="H45" s="63" t="str">
        <f>$E$72</f>
        <v>台灣萌萌的 # 3</v>
      </c>
      <c r="I45" s="107" t="s">
        <v>2</v>
      </c>
    </row>
    <row r="46" spans="1:9" ht="17" customHeight="1">
      <c r="A46" s="133"/>
      <c r="B46" s="59"/>
      <c r="C46" s="59" t="str">
        <f>"# " &amp; VALUE(RIGHT(C87,2)-1)</f>
        <v># 21</v>
      </c>
      <c r="D46" s="63" t="str">
        <f>C87</f>
        <v># 22</v>
      </c>
      <c r="E46" s="63" t="str">
        <f>D87</f>
        <v># 23</v>
      </c>
      <c r="F46" s="64" t="str">
        <f>E87</f>
        <v># 24</v>
      </c>
      <c r="G46" s="91" t="s">
        <v>17</v>
      </c>
      <c r="H46" s="424" t="s">
        <v>17</v>
      </c>
      <c r="I46" s="40"/>
    </row>
    <row r="47" spans="1:9" ht="17" customHeight="1">
      <c r="A47" s="133"/>
      <c r="B47" s="59"/>
      <c r="C47" s="59"/>
      <c r="F47" s="344"/>
      <c r="G47" s="88" t="s">
        <v>161</v>
      </c>
      <c r="H47" s="131"/>
      <c r="I47" s="40"/>
    </row>
    <row r="48" spans="1:9" s="21" customFormat="1" ht="17" customHeight="1" thickBot="1">
      <c r="A48" s="136">
        <v>1500</v>
      </c>
      <c r="B48" s="296" t="s">
        <v>206</v>
      </c>
      <c r="C48" s="157"/>
      <c r="D48" s="68"/>
      <c r="E48" s="68"/>
      <c r="F48" s="345">
        <v>1505</v>
      </c>
      <c r="G48" s="91" t="s">
        <v>17</v>
      </c>
      <c r="H48" s="346"/>
      <c r="I48" s="139">
        <v>1500</v>
      </c>
    </row>
    <row r="49" spans="1:9" ht="17" customHeight="1">
      <c r="A49" s="140"/>
      <c r="B49" s="59" t="s">
        <v>125</v>
      </c>
      <c r="C49" s="91" t="s">
        <v>17</v>
      </c>
      <c r="D49" s="92"/>
      <c r="E49" s="92"/>
      <c r="F49" s="347"/>
      <c r="G49" s="348"/>
      <c r="H49" s="346"/>
      <c r="I49" s="143"/>
    </row>
    <row r="50" spans="1:9" ht="17" customHeight="1">
      <c r="A50" s="144"/>
      <c r="B50" s="99"/>
      <c r="C50" s="632" t="str">
        <f>D24</f>
        <v>瞬間直擊半小時 TBC (10 EPI)</v>
      </c>
      <c r="D50" s="664"/>
      <c r="E50" s="664"/>
      <c r="F50" s="658"/>
      <c r="G50" s="304"/>
      <c r="H50" s="349" t="str">
        <f>G81</f>
        <v>校園好聲音 - 唱響中國</v>
      </c>
      <c r="I50" s="139"/>
    </row>
    <row r="51" spans="1:9" ht="17" customHeight="1">
      <c r="A51" s="147">
        <v>30</v>
      </c>
      <c r="B51" s="99"/>
      <c r="C51" s="31" t="str">
        <f>C25</f>
        <v># 1</v>
      </c>
      <c r="D51" s="68" t="str">
        <f>"# " &amp; VALUE(RIGHT(C51,2)+1)</f>
        <v># 2</v>
      </c>
      <c r="E51" s="68" t="str">
        <f>"# " &amp; VALUE(RIGHT(D51,2)+1)</f>
        <v># 3</v>
      </c>
      <c r="F51" s="32" t="str">
        <f>F25</f>
        <v># 4</v>
      </c>
      <c r="G51" s="348"/>
      <c r="H51" s="346"/>
      <c r="I51" s="107" t="s">
        <v>2</v>
      </c>
    </row>
    <row r="52" spans="1:9" ht="17" customHeight="1">
      <c r="A52" s="133"/>
      <c r="B52" s="148"/>
      <c r="C52" s="297"/>
      <c r="D52" s="428" t="s">
        <v>207</v>
      </c>
      <c r="E52" s="350"/>
      <c r="F52" s="24" t="s">
        <v>17</v>
      </c>
      <c r="G52" s="330" t="s">
        <v>165</v>
      </c>
      <c r="H52" s="351"/>
      <c r="I52" s="110"/>
    </row>
    <row r="53" spans="1:9" ht="17" customHeight="1">
      <c r="A53" s="133"/>
      <c r="B53" s="59"/>
      <c r="C53" s="31" t="s">
        <v>208</v>
      </c>
      <c r="D53" s="68" t="s">
        <v>209</v>
      </c>
      <c r="E53" s="68" t="s">
        <v>210</v>
      </c>
      <c r="F53" s="352" t="s">
        <v>211</v>
      </c>
      <c r="G53" s="153"/>
      <c r="H53" s="346"/>
      <c r="I53" s="110"/>
    </row>
    <row r="54" spans="1:9" ht="17" customHeight="1">
      <c r="A54" s="154"/>
      <c r="B54" s="59"/>
      <c r="C54" s="83"/>
      <c r="D54" s="38" t="str">
        <f>E22</f>
        <v>Hands Up   Hands Up 2024</v>
      </c>
      <c r="E54" s="38"/>
      <c r="F54" s="84"/>
      <c r="G54" s="353"/>
      <c r="H54" s="298"/>
      <c r="I54" s="156"/>
    </row>
    <row r="55" spans="1:9" s="21" customFormat="1" ht="17" customHeight="1" thickBot="1">
      <c r="A55" s="136">
        <v>1600</v>
      </c>
      <c r="B55" s="157"/>
      <c r="C55" s="31" t="str">
        <f>C23</f>
        <v># 1065</v>
      </c>
      <c r="D55" s="68" t="str">
        <f>"# " &amp; VALUE(RIGHT(C55,4)+1)</f>
        <v># 1066</v>
      </c>
      <c r="E55" s="68" t="str">
        <f>"# " &amp; VALUE(RIGHT(D55,4)+1)</f>
        <v># 1067</v>
      </c>
      <c r="F55" s="32" t="str">
        <f>"# " &amp; VALUE(RIGHT(E55,5)+1)</f>
        <v># 1068</v>
      </c>
      <c r="G55" s="115"/>
      <c r="H55" s="354"/>
      <c r="I55" s="160">
        <v>1600</v>
      </c>
    </row>
    <row r="56" spans="1:9" ht="17" customHeight="1">
      <c r="A56" s="89"/>
      <c r="B56" s="161" t="s">
        <v>109</v>
      </c>
      <c r="C56" s="91" t="s">
        <v>111</v>
      </c>
      <c r="D56" s="98"/>
      <c r="E56" s="91" t="s">
        <v>75</v>
      </c>
      <c r="F56" s="98"/>
      <c r="G56" s="353"/>
      <c r="H56" s="39" t="s">
        <v>20</v>
      </c>
      <c r="I56" s="27"/>
    </row>
    <row r="57" spans="1:9" ht="17" customHeight="1">
      <c r="A57" s="133"/>
      <c r="B57" s="162" t="s">
        <v>108</v>
      </c>
      <c r="C57" s="641" t="s">
        <v>178</v>
      </c>
      <c r="D57" s="642"/>
      <c r="E57" s="648" t="s">
        <v>212</v>
      </c>
      <c r="F57" s="649"/>
      <c r="G57" s="353"/>
      <c r="H57" s="355" t="s">
        <v>213</v>
      </c>
      <c r="I57" s="40"/>
    </row>
    <row r="58" spans="1:9" ht="17" customHeight="1">
      <c r="A58" s="147">
        <v>30</v>
      </c>
      <c r="B58" s="29" t="s">
        <v>128</v>
      </c>
      <c r="C58" s="31" t="s">
        <v>112</v>
      </c>
      <c r="D58" s="32" t="str">
        <f>"# " &amp; VALUE(RIGHT(C58,2)+1)</f>
        <v># 4</v>
      </c>
      <c r="E58" s="31" t="s">
        <v>64</v>
      </c>
      <c r="F58" s="32" t="str">
        <f>"# " &amp; VALUE(RIGHT(E58,2)+1)</f>
        <v># 6</v>
      </c>
      <c r="G58" s="115"/>
      <c r="H58" s="429"/>
      <c r="I58" s="34">
        <v>30</v>
      </c>
    </row>
    <row r="59" spans="1:9" ht="17" customHeight="1">
      <c r="A59" s="133"/>
      <c r="B59" s="165" t="s">
        <v>20</v>
      </c>
      <c r="C59" s="6" t="s">
        <v>214</v>
      </c>
      <c r="D59" s="166"/>
      <c r="E59" s="24" t="s">
        <v>17</v>
      </c>
      <c r="F59" s="99" t="s">
        <v>17</v>
      </c>
      <c r="G59" s="115"/>
      <c r="H59" s="39" t="s">
        <v>20</v>
      </c>
      <c r="I59" s="40"/>
    </row>
    <row r="60" spans="1:9" s="21" customFormat="1" ht="17" customHeight="1" thickBot="1">
      <c r="A60" s="136">
        <v>1700</v>
      </c>
      <c r="B60" s="167" t="s">
        <v>215</v>
      </c>
      <c r="C60" s="79" t="s">
        <v>73</v>
      </c>
      <c r="D60" s="68" t="str">
        <f>"# " &amp; VALUE(RIGHT(C60,2)+1)</f>
        <v># 2</v>
      </c>
      <c r="E60" s="423" t="str">
        <f>C72</f>
        <v>窺心事 # 14</v>
      </c>
      <c r="F60" s="31" t="str">
        <f>E72</f>
        <v>台灣萌萌的 # 3</v>
      </c>
      <c r="G60" s="302"/>
      <c r="H60" s="119" t="str">
        <f>G77</f>
        <v>一條麻甩在東莞 # 7</v>
      </c>
      <c r="I60" s="160">
        <v>1700</v>
      </c>
    </row>
    <row r="61" spans="1:9" ht="17" customHeight="1">
      <c r="A61" s="22"/>
      <c r="B61" s="168" t="s">
        <v>40</v>
      </c>
      <c r="C61" s="116" t="s">
        <v>65</v>
      </c>
      <c r="D61" s="24" t="s">
        <v>52</v>
      </c>
      <c r="E61" s="24" t="s">
        <v>54</v>
      </c>
      <c r="F61" s="71"/>
      <c r="G61" s="547" t="s">
        <v>17</v>
      </c>
      <c r="H61" s="39" t="s">
        <v>20</v>
      </c>
      <c r="I61" s="27"/>
    </row>
    <row r="62" spans="1:9" ht="17" customHeight="1">
      <c r="A62" s="45"/>
      <c r="B62" s="425" t="s">
        <v>216</v>
      </c>
      <c r="C62" s="43" t="s">
        <v>217</v>
      </c>
      <c r="D62" s="426" t="s">
        <v>218</v>
      </c>
      <c r="E62" s="641" t="s">
        <v>219</v>
      </c>
      <c r="F62" s="642"/>
      <c r="G62" s="553" t="s">
        <v>379</v>
      </c>
      <c r="H62" s="181" t="s">
        <v>141</v>
      </c>
      <c r="I62" s="40"/>
    </row>
    <row r="63" spans="1:9" ht="17" customHeight="1">
      <c r="A63" s="28">
        <v>30</v>
      </c>
      <c r="B63" s="29" t="s">
        <v>220</v>
      </c>
      <c r="C63" s="125" t="s">
        <v>66</v>
      </c>
      <c r="D63" s="30" t="s">
        <v>221</v>
      </c>
      <c r="E63" s="31" t="s">
        <v>222</v>
      </c>
      <c r="F63" s="32" t="str">
        <f>"# " &amp; VALUE(RIGHT(E63,2)+1)</f>
        <v># 16</v>
      </c>
      <c r="G63" s="554"/>
      <c r="H63" s="119"/>
      <c r="I63" s="34">
        <v>30</v>
      </c>
    </row>
    <row r="64" spans="1:9" ht="17" customHeight="1">
      <c r="A64" s="35"/>
      <c r="B64" s="91" t="s">
        <v>223</v>
      </c>
      <c r="C64" s="91" t="s">
        <v>46</v>
      </c>
      <c r="D64" s="91"/>
      <c r="E64" s="92"/>
      <c r="F64" s="98"/>
      <c r="G64" s="39" t="s">
        <v>20</v>
      </c>
      <c r="H64" s="424" t="s">
        <v>55</v>
      </c>
      <c r="I64" s="40"/>
    </row>
    <row r="65" spans="1:9" ht="17" customHeight="1">
      <c r="A65" s="45"/>
      <c r="B65" s="71"/>
      <c r="C65" s="99"/>
      <c r="D65" s="71"/>
      <c r="E65" s="58" t="s">
        <v>224</v>
      </c>
      <c r="F65" s="356"/>
      <c r="G65" s="109" t="str">
        <f>G42</f>
        <v>周六聊Teen谷 # 32</v>
      </c>
      <c r="H65" s="118" t="s">
        <v>225</v>
      </c>
      <c r="I65" s="40"/>
    </row>
    <row r="66" spans="1:9" s="21" customFormat="1" ht="17" customHeight="1" thickBot="1">
      <c r="A66" s="170">
        <v>1800</v>
      </c>
      <c r="B66" s="58" t="s">
        <v>226</v>
      </c>
      <c r="C66" s="59" t="s">
        <v>227</v>
      </c>
      <c r="D66" s="63" t="str">
        <f>"# " &amp; VALUE(RIGHT(C66,3)+1)</f>
        <v># 22</v>
      </c>
      <c r="E66" s="63" t="str">
        <f>"# " &amp; VALUE(RIGHT(D66,3)+1)</f>
        <v># 23</v>
      </c>
      <c r="F66" s="64" t="str">
        <f>"# " &amp; VALUE(RIGHT(E66,3)+1)</f>
        <v># 24</v>
      </c>
      <c r="G66" s="115"/>
      <c r="H66" s="131" t="s">
        <v>37</v>
      </c>
      <c r="I66" s="160">
        <v>1800</v>
      </c>
    </row>
    <row r="67" spans="1:9" ht="17" customHeight="1">
      <c r="A67" s="45"/>
      <c r="B67" s="41" t="s">
        <v>228</v>
      </c>
      <c r="C67" s="59"/>
      <c r="D67" s="63"/>
      <c r="E67" s="63"/>
      <c r="F67" s="64"/>
      <c r="G67" s="91" t="s">
        <v>229</v>
      </c>
      <c r="H67" s="417"/>
      <c r="I67" s="40"/>
    </row>
    <row r="68" spans="1:9" ht="17" customHeight="1" thickBot="1">
      <c r="A68" s="28">
        <v>30</v>
      </c>
      <c r="B68" s="172"/>
      <c r="C68" s="357"/>
      <c r="D68" s="42"/>
      <c r="E68" s="42"/>
      <c r="F68" s="173"/>
      <c r="G68" s="421" t="s">
        <v>230</v>
      </c>
      <c r="H68" s="358" t="s">
        <v>183</v>
      </c>
      <c r="I68" s="34">
        <v>30</v>
      </c>
    </row>
    <row r="69" spans="1:9" ht="17" customHeight="1">
      <c r="A69" s="45"/>
      <c r="B69" s="655" t="s">
        <v>231</v>
      </c>
      <c r="C69" s="637"/>
      <c r="D69" s="637"/>
      <c r="E69" s="637"/>
      <c r="F69" s="638"/>
      <c r="G69" s="656" t="s">
        <v>232</v>
      </c>
      <c r="H69" s="657"/>
      <c r="I69" s="40"/>
    </row>
    <row r="70" spans="1:9" s="21" customFormat="1" ht="17" customHeight="1" thickBot="1">
      <c r="A70" s="170">
        <v>1900</v>
      </c>
      <c r="B70" s="256"/>
      <c r="C70" s="257"/>
      <c r="D70" s="257"/>
      <c r="E70" s="257"/>
      <c r="F70" s="228">
        <v>1905</v>
      </c>
      <c r="G70" s="256"/>
      <c r="H70" s="257"/>
      <c r="I70" s="160">
        <v>1900</v>
      </c>
    </row>
    <row r="71" spans="1:9" s="21" customFormat="1" ht="17" customHeight="1">
      <c r="A71" s="174"/>
      <c r="B71" s="258" t="s">
        <v>59</v>
      </c>
      <c r="C71" s="258" t="s">
        <v>233</v>
      </c>
      <c r="D71" s="258" t="s">
        <v>59</v>
      </c>
      <c r="E71" s="258" t="s">
        <v>96</v>
      </c>
      <c r="F71" s="259" t="s">
        <v>41</v>
      </c>
      <c r="G71" s="492" t="s">
        <v>56</v>
      </c>
      <c r="H71" s="364" t="s">
        <v>234</v>
      </c>
      <c r="I71" s="143"/>
    </row>
    <row r="72" spans="1:9" s="21" customFormat="1" ht="17" customHeight="1">
      <c r="A72" s="177"/>
      <c r="B72" s="246" t="s">
        <v>235</v>
      </c>
      <c r="C72" s="246" t="s">
        <v>236</v>
      </c>
      <c r="D72" s="246" t="s">
        <v>237</v>
      </c>
      <c r="E72" s="246" t="s">
        <v>238</v>
      </c>
      <c r="F72" s="261" t="s">
        <v>239</v>
      </c>
      <c r="G72" s="501" t="s">
        <v>353</v>
      </c>
      <c r="H72" s="365" t="s">
        <v>241</v>
      </c>
      <c r="I72" s="139"/>
    </row>
    <row r="73" spans="1:9" s="21" customFormat="1" ht="17" customHeight="1">
      <c r="A73" s="45">
        <v>30</v>
      </c>
      <c r="B73" s="247" t="s">
        <v>58</v>
      </c>
      <c r="C73" s="263" t="s">
        <v>242</v>
      </c>
      <c r="D73" s="247" t="s">
        <v>58</v>
      </c>
      <c r="E73" s="263" t="s">
        <v>95</v>
      </c>
      <c r="F73" s="247" t="s">
        <v>21</v>
      </c>
      <c r="G73" s="483" t="s">
        <v>354</v>
      </c>
      <c r="H73" s="366" t="s">
        <v>243</v>
      </c>
      <c r="I73" s="40">
        <v>30</v>
      </c>
    </row>
    <row r="74" spans="1:9" ht="17" customHeight="1">
      <c r="A74" s="178"/>
      <c r="B74" s="459" t="s">
        <v>355</v>
      </c>
      <c r="C74" s="456"/>
      <c r="D74" s="456"/>
      <c r="E74" s="503" t="s">
        <v>244</v>
      </c>
      <c r="F74" s="456"/>
      <c r="G74" s="456"/>
      <c r="H74" s="500" t="s">
        <v>245</v>
      </c>
      <c r="I74" s="179"/>
    </row>
    <row r="75" spans="1:9" s="21" customFormat="1" ht="17" customHeight="1" thickBot="1">
      <c r="A75" s="177">
        <v>2000</v>
      </c>
      <c r="B75" s="495" t="s">
        <v>334</v>
      </c>
      <c r="C75" s="457" t="s">
        <v>335</v>
      </c>
      <c r="D75" s="457" t="s">
        <v>336</v>
      </c>
      <c r="E75" s="457" t="s">
        <v>337</v>
      </c>
      <c r="F75" s="457" t="s">
        <v>338</v>
      </c>
      <c r="G75" s="457" t="s">
        <v>339</v>
      </c>
      <c r="H75" s="460" t="s">
        <v>356</v>
      </c>
      <c r="I75" s="160">
        <v>2000</v>
      </c>
    </row>
    <row r="76" spans="1:9" s="21" customFormat="1" ht="17" customHeight="1">
      <c r="A76" s="140"/>
      <c r="B76" s="532" t="s">
        <v>414</v>
      </c>
      <c r="C76" s="502"/>
      <c r="D76" s="532"/>
      <c r="E76" s="461" t="s">
        <v>246</v>
      </c>
      <c r="F76" s="534"/>
      <c r="G76" s="462" t="s">
        <v>247</v>
      </c>
      <c r="H76" s="535" t="s">
        <v>246</v>
      </c>
      <c r="I76" s="143"/>
    </row>
    <row r="77" spans="1:9" ht="17" customHeight="1">
      <c r="A77" s="133">
        <v>30</v>
      </c>
      <c r="B77" s="533" t="s">
        <v>411</v>
      </c>
      <c r="C77" s="495" t="s">
        <v>359</v>
      </c>
      <c r="D77" s="533" t="s">
        <v>358</v>
      </c>
      <c r="E77" s="495" t="s">
        <v>360</v>
      </c>
      <c r="F77" s="533" t="s">
        <v>392</v>
      </c>
      <c r="G77" s="463" t="s">
        <v>362</v>
      </c>
      <c r="H77" s="533" t="s">
        <v>326</v>
      </c>
      <c r="I77" s="34">
        <v>30</v>
      </c>
    </row>
    <row r="78" spans="1:9" ht="17" customHeight="1">
      <c r="A78" s="154"/>
      <c r="B78" s="459" t="s">
        <v>364</v>
      </c>
      <c r="C78" s="459"/>
      <c r="D78" s="488" t="s">
        <v>365</v>
      </c>
      <c r="E78" s="485"/>
      <c r="F78" s="485"/>
      <c r="G78" s="245" t="s">
        <v>248</v>
      </c>
      <c r="H78" s="367" t="s">
        <v>105</v>
      </c>
      <c r="I78" s="156"/>
    </row>
    <row r="79" spans="1:9" ht="17" customHeight="1" thickBot="1">
      <c r="A79" s="133"/>
      <c r="B79" s="499"/>
      <c r="C79" s="499"/>
      <c r="D79" s="495"/>
      <c r="E79" s="495"/>
      <c r="F79" s="495"/>
      <c r="G79" s="368"/>
      <c r="H79" s="366"/>
      <c r="I79" s="40"/>
    </row>
    <row r="80" spans="1:9" s="21" customFormat="1" ht="17" customHeight="1" thickBot="1">
      <c r="A80" s="180">
        <v>2100</v>
      </c>
      <c r="B80" s="495"/>
      <c r="C80" s="507"/>
      <c r="D80" s="508" t="s">
        <v>366</v>
      </c>
      <c r="E80" s="495"/>
      <c r="F80" s="495"/>
      <c r="G80" s="369"/>
      <c r="H80" s="272" t="s">
        <v>376</v>
      </c>
      <c r="I80" s="160">
        <v>2100</v>
      </c>
    </row>
    <row r="81" spans="1:9" s="21" customFormat="1" ht="17" customHeight="1">
      <c r="A81" s="140"/>
      <c r="B81" s="495" t="s">
        <v>350</v>
      </c>
      <c r="C81" s="495" t="s">
        <v>351</v>
      </c>
      <c r="D81" s="495" t="s">
        <v>352</v>
      </c>
      <c r="E81" s="495" t="s">
        <v>329</v>
      </c>
      <c r="F81" s="495" t="s">
        <v>330</v>
      </c>
      <c r="G81" s="370" t="s">
        <v>250</v>
      </c>
      <c r="H81" s="371" t="s">
        <v>105</v>
      </c>
      <c r="I81" s="143"/>
    </row>
    <row r="82" spans="1:9" s="21" customFormat="1" ht="17" customHeight="1">
      <c r="A82" s="144"/>
      <c r="B82" s="484"/>
      <c r="C82" s="495"/>
      <c r="D82" s="506"/>
      <c r="E82" s="495"/>
      <c r="F82" s="495"/>
      <c r="G82" s="372" t="s">
        <v>251</v>
      </c>
      <c r="H82" s="373"/>
      <c r="I82" s="139"/>
    </row>
    <row r="83" spans="1:9" ht="17" customHeight="1">
      <c r="A83" s="147">
        <v>30</v>
      </c>
      <c r="B83" s="505"/>
      <c r="C83" s="457"/>
      <c r="D83" s="457"/>
      <c r="E83" s="457"/>
      <c r="F83" s="457"/>
      <c r="G83" s="665"/>
      <c r="H83" s="371"/>
      <c r="I83" s="34">
        <v>30</v>
      </c>
    </row>
    <row r="84" spans="1:9" ht="17" customHeight="1">
      <c r="A84" s="133"/>
      <c r="B84" s="486" t="s">
        <v>367</v>
      </c>
      <c r="C84" s="488"/>
      <c r="D84" s="488"/>
      <c r="E84" s="509"/>
      <c r="F84" s="459" t="s">
        <v>368</v>
      </c>
      <c r="G84" s="665"/>
      <c r="H84" s="373"/>
      <c r="I84" s="40"/>
    </row>
    <row r="85" spans="1:9" ht="17" customHeight="1">
      <c r="A85" s="133"/>
      <c r="B85" s="511"/>
      <c r="C85" s="456"/>
      <c r="D85" s="456"/>
      <c r="E85" s="464"/>
      <c r="F85" s="495"/>
      <c r="G85" s="274"/>
      <c r="H85" s="374"/>
      <c r="I85" s="40"/>
    </row>
    <row r="86" spans="1:9" s="21" customFormat="1" ht="17" customHeight="1" thickBot="1">
      <c r="A86" s="136">
        <v>2200</v>
      </c>
      <c r="B86" s="511"/>
      <c r="C86" s="499"/>
      <c r="D86" s="506" t="s">
        <v>224</v>
      </c>
      <c r="E86" s="465"/>
      <c r="F86" s="510" t="s">
        <v>369</v>
      </c>
      <c r="G86" s="375"/>
      <c r="H86" s="376"/>
      <c r="I86" s="160">
        <v>2200</v>
      </c>
    </row>
    <row r="87" spans="1:9" s="21" customFormat="1" ht="17" customHeight="1">
      <c r="A87" s="144"/>
      <c r="B87" s="484" t="s">
        <v>370</v>
      </c>
      <c r="C87" s="495" t="s">
        <v>371</v>
      </c>
      <c r="D87" s="495" t="s">
        <v>372</v>
      </c>
      <c r="E87" s="464" t="s">
        <v>373</v>
      </c>
      <c r="F87" s="495" t="s">
        <v>350</v>
      </c>
      <c r="G87" s="245" t="s">
        <v>253</v>
      </c>
      <c r="H87" s="532" t="s">
        <v>415</v>
      </c>
      <c r="I87" s="143"/>
    </row>
    <row r="88" spans="1:9" s="21" customFormat="1" ht="17" customHeight="1">
      <c r="A88" s="144"/>
      <c r="B88" s="484"/>
      <c r="C88" s="495"/>
      <c r="D88" s="495"/>
      <c r="E88" s="464"/>
      <c r="F88" s="495"/>
      <c r="G88" s="271" t="s">
        <v>254</v>
      </c>
      <c r="H88" s="536" t="s">
        <v>416</v>
      </c>
      <c r="I88" s="139"/>
    </row>
    <row r="89" spans="1:9" ht="17" customHeight="1">
      <c r="A89" s="147">
        <v>30</v>
      </c>
      <c r="B89" s="466"/>
      <c r="C89" s="467"/>
      <c r="D89" s="467"/>
      <c r="E89" s="468"/>
      <c r="F89" s="574">
        <v>2235</v>
      </c>
      <c r="G89" s="271" t="s">
        <v>255</v>
      </c>
      <c r="H89" s="529" t="s">
        <v>417</v>
      </c>
      <c r="I89" s="34">
        <v>30</v>
      </c>
    </row>
    <row r="90" spans="1:9" ht="17" customHeight="1">
      <c r="A90" s="154"/>
      <c r="B90" s="499" t="s">
        <v>374</v>
      </c>
      <c r="C90" s="456"/>
      <c r="D90" s="456"/>
      <c r="E90" s="456"/>
      <c r="F90" s="456"/>
      <c r="G90" s="269" t="s">
        <v>50</v>
      </c>
      <c r="H90" s="378" t="s">
        <v>256</v>
      </c>
      <c r="I90" s="40"/>
    </row>
    <row r="91" spans="1:9" ht="17" customHeight="1">
      <c r="A91" s="133"/>
      <c r="B91" s="469"/>
      <c r="C91" s="503"/>
      <c r="D91" s="469" t="s">
        <v>375</v>
      </c>
      <c r="E91" s="469"/>
      <c r="F91" s="469"/>
      <c r="G91" s="284" t="s">
        <v>141</v>
      </c>
      <c r="H91" s="285"/>
      <c r="I91" s="40"/>
    </row>
    <row r="92" spans="1:9" ht="17" customHeight="1">
      <c r="A92" s="133"/>
      <c r="B92" s="495" t="s">
        <v>350</v>
      </c>
      <c r="C92" s="495" t="s">
        <v>351</v>
      </c>
      <c r="D92" s="495" t="s">
        <v>352</v>
      </c>
      <c r="E92" s="495" t="s">
        <v>329</v>
      </c>
      <c r="F92" s="495" t="s">
        <v>330</v>
      </c>
      <c r="G92" s="286" t="s">
        <v>49</v>
      </c>
      <c r="H92" s="285"/>
      <c r="I92" s="40"/>
    </row>
    <row r="93" spans="1:9" ht="17" customHeight="1" thickBot="1">
      <c r="A93" s="136">
        <v>2300</v>
      </c>
      <c r="B93" s="457"/>
      <c r="C93" s="457"/>
      <c r="D93" s="470"/>
      <c r="E93" s="470"/>
      <c r="F93" s="574">
        <v>2305</v>
      </c>
      <c r="G93" s="379" t="s">
        <v>257</v>
      </c>
      <c r="H93" s="285" t="s">
        <v>258</v>
      </c>
      <c r="I93" s="160">
        <v>2300</v>
      </c>
    </row>
    <row r="94" spans="1:9" s="21" customFormat="1" ht="17" customHeight="1">
      <c r="A94" s="182"/>
      <c r="B94" s="231" t="s">
        <v>259</v>
      </c>
      <c r="C94" s="219"/>
      <c r="D94" s="237"/>
      <c r="E94" s="547" t="s">
        <v>419</v>
      </c>
      <c r="F94" s="281">
        <v>800632426</v>
      </c>
      <c r="G94" s="383" t="s">
        <v>260</v>
      </c>
      <c r="H94" s="285" t="s">
        <v>261</v>
      </c>
      <c r="I94" s="143"/>
    </row>
    <row r="95" spans="1:9" s="21" customFormat="1" ht="17" customHeight="1">
      <c r="A95" s="182"/>
      <c r="B95" s="236"/>
      <c r="C95" s="238" t="s">
        <v>207</v>
      </c>
      <c r="D95" s="280"/>
      <c r="E95" s="549" t="s">
        <v>422</v>
      </c>
      <c r="F95" s="238" t="s">
        <v>207</v>
      </c>
      <c r="G95" s="246" t="s">
        <v>262</v>
      </c>
      <c r="H95" s="384"/>
      <c r="I95" s="139"/>
    </row>
    <row r="96" spans="1:9" s="21" customFormat="1" ht="17" customHeight="1" thickBot="1">
      <c r="A96" s="185">
        <v>2315</v>
      </c>
      <c r="B96" s="236" t="s">
        <v>208</v>
      </c>
      <c r="C96" s="237" t="str">
        <f>"# " &amp; VALUE(RIGHT(B96,4)+1)</f>
        <v># 3616</v>
      </c>
      <c r="D96" s="237" t="str">
        <f>"# " &amp; VALUE(RIGHT(C96,4)+1)</f>
        <v># 3617</v>
      </c>
      <c r="E96" s="546" t="s">
        <v>421</v>
      </c>
      <c r="F96" s="382" t="s">
        <v>263</v>
      </c>
      <c r="G96" s="286" t="s">
        <v>264</v>
      </c>
      <c r="H96" s="385">
        <v>2315</v>
      </c>
      <c r="I96" s="359">
        <v>2315</v>
      </c>
    </row>
    <row r="97" spans="1:9" ht="17" customHeight="1" thickBot="1">
      <c r="A97" s="28">
        <v>30</v>
      </c>
      <c r="B97" s="290"/>
      <c r="C97" s="294"/>
      <c r="D97" s="294"/>
      <c r="E97" s="545"/>
      <c r="F97" s="294"/>
      <c r="G97" s="662" t="s">
        <v>33</v>
      </c>
      <c r="H97" s="663"/>
      <c r="I97" s="360">
        <v>30</v>
      </c>
    </row>
    <row r="98" spans="1:9" ht="17" customHeight="1">
      <c r="A98" s="35"/>
      <c r="B98" s="236"/>
      <c r="C98" s="223"/>
      <c r="D98" s="223" t="s">
        <v>33</v>
      </c>
      <c r="E98" s="548"/>
      <c r="F98" s="223"/>
      <c r="G98" s="245" t="s">
        <v>89</v>
      </c>
      <c r="H98" s="361" t="s">
        <v>20</v>
      </c>
      <c r="I98" s="40"/>
    </row>
    <row r="99" spans="1:9" ht="17" customHeight="1">
      <c r="A99" s="45"/>
      <c r="B99" s="236"/>
      <c r="C99" s="241"/>
      <c r="D99" s="241"/>
      <c r="E99" s="544"/>
      <c r="F99" s="241"/>
      <c r="G99" s="386" t="s">
        <v>265</v>
      </c>
      <c r="H99" s="190" t="s">
        <v>266</v>
      </c>
      <c r="I99" s="40"/>
    </row>
    <row r="100" spans="1:9" ht="17" customHeight="1" thickBot="1">
      <c r="A100" s="45"/>
      <c r="B100" s="236"/>
      <c r="C100" s="241"/>
      <c r="D100" s="241"/>
      <c r="E100" s="543"/>
      <c r="F100" s="219">
        <v>2350</v>
      </c>
      <c r="G100" s="387" t="s">
        <v>69</v>
      </c>
      <c r="H100" s="60"/>
      <c r="I100" s="40"/>
    </row>
    <row r="101" spans="1:9" s="21" customFormat="1" ht="17" customHeight="1" thickBot="1">
      <c r="A101" s="11" t="s">
        <v>9</v>
      </c>
      <c r="B101" s="380"/>
      <c r="C101" s="381"/>
      <c r="D101" s="381" t="s">
        <v>267</v>
      </c>
      <c r="E101" s="543"/>
      <c r="F101" s="381"/>
      <c r="G101" s="247"/>
      <c r="H101" s="192"/>
      <c r="I101" s="44" t="s">
        <v>9</v>
      </c>
    </row>
    <row r="102" spans="1:9" ht="17" customHeight="1">
      <c r="A102" s="22"/>
      <c r="B102" s="193" t="s">
        <v>17</v>
      </c>
      <c r="C102" s="175" t="s">
        <v>17</v>
      </c>
      <c r="D102" s="175" t="s">
        <v>17</v>
      </c>
      <c r="E102" s="24" t="s">
        <v>17</v>
      </c>
      <c r="F102" s="49" t="s">
        <v>17</v>
      </c>
      <c r="G102" s="188" t="s">
        <v>34</v>
      </c>
      <c r="H102" s="194" t="s">
        <v>20</v>
      </c>
      <c r="I102" s="27"/>
    </row>
    <row r="103" spans="1:9" ht="17" customHeight="1">
      <c r="A103" s="45"/>
      <c r="B103" s="41" t="str">
        <f>$B$27</f>
        <v>新聞掏寶  # 210</v>
      </c>
      <c r="C103" s="115" t="str">
        <f>C62</f>
        <v>懿想得到 # 5</v>
      </c>
      <c r="D103" s="24" t="str">
        <f>D62</f>
        <v>這㇐站阿拉伯 Arabian Days &amp; Nights (20 EPI)</v>
      </c>
      <c r="E103" s="632" t="str">
        <f>E62</f>
        <v>關注關注組 Eyes On Concern Groups (27 EPI)</v>
      </c>
      <c r="F103" s="658"/>
      <c r="G103" s="43" t="str">
        <f>G42</f>
        <v>周六聊Teen谷 # 32</v>
      </c>
      <c r="H103" s="195" t="str">
        <f>H72</f>
        <v>星期日檔案 # 27</v>
      </c>
      <c r="I103" s="40"/>
    </row>
    <row r="104" spans="1:9" ht="17" customHeight="1">
      <c r="A104" s="28">
        <v>30</v>
      </c>
      <c r="B104" s="196"/>
      <c r="C104" s="116"/>
      <c r="D104" s="115" t="str">
        <f>D63</f>
        <v># 8</v>
      </c>
      <c r="E104" s="115" t="str">
        <f>E63</f>
        <v># 15</v>
      </c>
      <c r="F104" s="63" t="str">
        <f>F63</f>
        <v># 16</v>
      </c>
      <c r="G104" s="116"/>
      <c r="H104" s="195"/>
      <c r="I104" s="34">
        <v>30</v>
      </c>
    </row>
    <row r="105" spans="1:9" ht="17" customHeight="1">
      <c r="A105" s="45"/>
      <c r="B105" s="36" t="s">
        <v>17</v>
      </c>
      <c r="C105" s="37"/>
      <c r="D105" s="92"/>
      <c r="E105" s="92"/>
      <c r="F105" s="92"/>
      <c r="G105" s="197" t="s">
        <v>34</v>
      </c>
      <c r="H105" s="198"/>
      <c r="I105" s="105"/>
    </row>
    <row r="106" spans="1:9" s="21" customFormat="1" ht="17" customHeight="1" thickBot="1">
      <c r="A106" s="11" t="s">
        <v>10</v>
      </c>
      <c r="B106" s="54"/>
      <c r="C106" s="55"/>
      <c r="D106" s="150" t="s">
        <v>252</v>
      </c>
      <c r="E106" s="63"/>
      <c r="F106" s="63"/>
      <c r="G106" s="632" t="s">
        <v>182</v>
      </c>
      <c r="H106" s="633"/>
      <c r="I106" s="120" t="s">
        <v>10</v>
      </c>
    </row>
    <row r="107" spans="1:9" ht="17" customHeight="1">
      <c r="A107" s="121"/>
      <c r="B107" s="63" t="s">
        <v>73</v>
      </c>
      <c r="C107" s="63" t="str">
        <f>"# " &amp; VALUE(RIGHT(B107,2)+1)</f>
        <v># 2</v>
      </c>
      <c r="D107" s="63" t="str">
        <f>"# " &amp; VALUE(RIGHT(C107,2)+1)</f>
        <v># 3</v>
      </c>
      <c r="E107" s="63" t="str">
        <f>"# " &amp; VALUE(RIGHT(D107,2)+1)</f>
        <v># 4</v>
      </c>
      <c r="F107" s="63" t="str">
        <f>"# " &amp; VALUE(RIGHT(E107,2)+1)</f>
        <v># 5</v>
      </c>
      <c r="G107" s="59" t="str">
        <f>G16</f>
        <v># 12</v>
      </c>
      <c r="H107" s="65" t="str">
        <f>H16</f>
        <v># 13</v>
      </c>
      <c r="I107" s="106"/>
    </row>
    <row r="108" spans="1:9" ht="17" customHeight="1">
      <c r="A108" s="200">
        <v>30</v>
      </c>
      <c r="B108" s="29"/>
      <c r="C108" s="68"/>
      <c r="D108" s="68"/>
      <c r="E108" s="68"/>
      <c r="F108" s="68"/>
      <c r="G108" s="31"/>
      <c r="H108" s="192"/>
      <c r="I108" s="107">
        <v>30</v>
      </c>
    </row>
    <row r="109" spans="1:9" ht="17" customHeight="1">
      <c r="A109" s="127"/>
      <c r="B109" s="486" t="s">
        <v>17</v>
      </c>
      <c r="C109" s="456"/>
      <c r="D109" s="495"/>
      <c r="E109" s="495"/>
      <c r="F109" s="485"/>
      <c r="G109" s="518" t="s">
        <v>170</v>
      </c>
      <c r="H109" s="520" t="s">
        <v>171</v>
      </c>
      <c r="I109" s="201"/>
    </row>
    <row r="110" spans="1:9" s="21" customFormat="1" ht="17" customHeight="1" thickBot="1">
      <c r="A110" s="11" t="s">
        <v>11</v>
      </c>
      <c r="B110" s="484"/>
      <c r="C110" s="507"/>
      <c r="D110" s="495" t="s">
        <v>349</v>
      </c>
      <c r="E110" s="495"/>
      <c r="F110" s="495"/>
      <c r="G110" s="516"/>
      <c r="H110" s="515"/>
      <c r="I110" s="44" t="s">
        <v>11</v>
      </c>
    </row>
    <row r="111" spans="1:9" ht="17" customHeight="1">
      <c r="A111" s="121"/>
      <c r="B111" s="484" t="s">
        <v>350</v>
      </c>
      <c r="C111" s="495" t="s">
        <v>351</v>
      </c>
      <c r="D111" s="495" t="s">
        <v>352</v>
      </c>
      <c r="E111" s="495" t="s">
        <v>329</v>
      </c>
      <c r="F111" s="495" t="s">
        <v>330</v>
      </c>
      <c r="G111" s="519"/>
      <c r="H111" s="514" t="s">
        <v>376</v>
      </c>
      <c r="I111" s="106"/>
    </row>
    <row r="112" spans="1:9" ht="17" customHeight="1">
      <c r="A112" s="123">
        <v>30</v>
      </c>
      <c r="B112" s="513"/>
      <c r="C112" s="457"/>
      <c r="D112" s="457"/>
      <c r="E112" s="457"/>
      <c r="F112" s="457"/>
      <c r="G112" s="516"/>
      <c r="H112" s="514"/>
      <c r="I112" s="107">
        <v>30</v>
      </c>
    </row>
    <row r="113" spans="1:9" ht="17" customHeight="1">
      <c r="A113" s="127"/>
      <c r="B113" s="532" t="s">
        <v>414</v>
      </c>
      <c r="C113" s="502"/>
      <c r="D113" s="532"/>
      <c r="E113" s="461" t="s">
        <v>246</v>
      </c>
      <c r="F113" s="534"/>
      <c r="G113" s="504" t="s">
        <v>172</v>
      </c>
      <c r="H113" s="493"/>
      <c r="I113" s="201"/>
    </row>
    <row r="114" spans="1:9" s="21" customFormat="1" ht="17" customHeight="1" thickBot="1">
      <c r="A114" s="11" t="s">
        <v>12</v>
      </c>
      <c r="B114" s="533" t="s">
        <v>411</v>
      </c>
      <c r="C114" s="495" t="s">
        <v>359</v>
      </c>
      <c r="D114" s="533" t="s">
        <v>358</v>
      </c>
      <c r="E114" s="495" t="s">
        <v>360</v>
      </c>
      <c r="F114" s="533" t="s">
        <v>392</v>
      </c>
      <c r="G114" s="482"/>
      <c r="H114" s="481"/>
      <c r="I114" s="44" t="s">
        <v>12</v>
      </c>
    </row>
    <row r="115" spans="1:9" ht="17" customHeight="1">
      <c r="A115" s="121"/>
      <c r="B115" s="512" t="s">
        <v>17</v>
      </c>
      <c r="C115" s="459"/>
      <c r="D115" s="480" t="s">
        <v>244</v>
      </c>
      <c r="E115" s="488"/>
      <c r="F115" s="488"/>
      <c r="G115" s="516"/>
      <c r="H115" s="480" t="s">
        <v>268</v>
      </c>
      <c r="I115" s="106"/>
    </row>
    <row r="116" spans="1:9" ht="17" customHeight="1">
      <c r="A116" s="200">
        <v>30</v>
      </c>
      <c r="B116" s="457" t="s">
        <v>334</v>
      </c>
      <c r="C116" s="457" t="s">
        <v>335</v>
      </c>
      <c r="D116" s="457" t="s">
        <v>336</v>
      </c>
      <c r="E116" s="457" t="s">
        <v>337</v>
      </c>
      <c r="F116" s="457" t="s">
        <v>338</v>
      </c>
      <c r="G116" s="479"/>
      <c r="H116" s="457" t="s">
        <v>377</v>
      </c>
      <c r="I116" s="107">
        <v>30</v>
      </c>
    </row>
    <row r="117" spans="1:9" ht="17" customHeight="1">
      <c r="A117" s="123"/>
      <c r="B117" s="478" t="s">
        <v>17</v>
      </c>
      <c r="C117" s="459" t="s">
        <v>17</v>
      </c>
      <c r="D117" s="491" t="s">
        <v>17</v>
      </c>
      <c r="E117" s="491" t="s">
        <v>17</v>
      </c>
      <c r="F117" s="491" t="s">
        <v>17</v>
      </c>
      <c r="G117" s="551" t="s">
        <v>244</v>
      </c>
      <c r="H117" s="535" t="s">
        <v>246</v>
      </c>
      <c r="I117" s="110"/>
    </row>
    <row r="118" spans="1:9" s="21" customFormat="1" ht="17" customHeight="1" thickBot="1">
      <c r="A118" s="11" t="s">
        <v>15</v>
      </c>
      <c r="B118" s="476" t="s">
        <v>378</v>
      </c>
      <c r="C118" s="495" t="s">
        <v>379</v>
      </c>
      <c r="D118" s="498" t="s">
        <v>380</v>
      </c>
      <c r="E118" s="498" t="s">
        <v>381</v>
      </c>
      <c r="F118" s="494" t="s">
        <v>382</v>
      </c>
      <c r="G118" s="552" t="s">
        <v>383</v>
      </c>
      <c r="H118" s="533" t="s">
        <v>326</v>
      </c>
      <c r="I118" s="44" t="s">
        <v>15</v>
      </c>
    </row>
    <row r="119" spans="1:9" ht="17" customHeight="1">
      <c r="A119" s="121"/>
      <c r="B119" s="36" t="s">
        <v>17</v>
      </c>
      <c r="C119" s="91" t="s">
        <v>17</v>
      </c>
      <c r="D119" s="37"/>
      <c r="E119" s="37"/>
      <c r="F119" s="84"/>
      <c r="G119" s="550" t="s">
        <v>170</v>
      </c>
      <c r="H119" s="194" t="s">
        <v>20</v>
      </c>
      <c r="I119" s="106"/>
    </row>
    <row r="120" spans="1:9" ht="17" customHeight="1">
      <c r="A120" s="200">
        <v>30</v>
      </c>
      <c r="B120" s="202"/>
      <c r="C120" s="362"/>
      <c r="D120" s="63"/>
      <c r="E120" s="204" t="str">
        <f>E65</f>
        <v>蘭閨喜事 Hilarious Family (24 EPI)</v>
      </c>
      <c r="F120" s="363"/>
      <c r="G120" s="552" t="s">
        <v>157</v>
      </c>
      <c r="H120" s="63" t="str">
        <f>H88</f>
        <v>不如食豪D # 9</v>
      </c>
      <c r="I120" s="107">
        <v>30</v>
      </c>
    </row>
    <row r="121" spans="1:9" ht="17" customHeight="1">
      <c r="A121" s="123"/>
      <c r="B121" s="41" t="str">
        <f>B66</f>
        <v>「回歸光影頌」我的驕傲</v>
      </c>
      <c r="C121" s="59" t="str">
        <f>C66</f>
        <v># 21</v>
      </c>
      <c r="D121" s="63" t="str">
        <f>D66</f>
        <v># 22</v>
      </c>
      <c r="E121" s="63" t="str">
        <f>E66</f>
        <v># 23</v>
      </c>
      <c r="F121" s="63" t="str">
        <f>F66</f>
        <v># 24</v>
      </c>
      <c r="G121" s="176" t="s">
        <v>34</v>
      </c>
      <c r="H121" s="194" t="s">
        <v>20</v>
      </c>
      <c r="I121" s="201"/>
    </row>
    <row r="122" spans="1:9" s="21" customFormat="1" ht="17" customHeight="1" thickBot="1">
      <c r="A122" s="11" t="s">
        <v>13</v>
      </c>
      <c r="B122" s="67"/>
      <c r="C122" s="341"/>
      <c r="D122" s="68"/>
      <c r="E122" s="68"/>
      <c r="F122" s="32"/>
      <c r="G122" s="181" t="str">
        <f>G77</f>
        <v>一條麻甩在東莞 # 7</v>
      </c>
      <c r="H122" s="59" t="str">
        <f>H93</f>
        <v>J Music #49</v>
      </c>
      <c r="I122" s="44" t="s">
        <v>13</v>
      </c>
    </row>
    <row r="123" spans="1:9" ht="17" customHeight="1">
      <c r="A123" s="45"/>
      <c r="B123" s="128" t="s">
        <v>17</v>
      </c>
      <c r="C123" s="71"/>
      <c r="D123" s="6"/>
      <c r="E123" s="6"/>
      <c r="F123" s="6"/>
      <c r="G123" s="176" t="s">
        <v>34</v>
      </c>
      <c r="H123" s="194" t="s">
        <v>20</v>
      </c>
      <c r="I123" s="40"/>
    </row>
    <row r="124" spans="1:9" ht="17" customHeight="1">
      <c r="A124" s="200" t="s">
        <v>2</v>
      </c>
      <c r="B124" s="205"/>
      <c r="C124" s="5"/>
      <c r="D124" s="63" t="str">
        <f>D39</f>
        <v>流行都市  Big City Shop 2024</v>
      </c>
      <c r="E124" s="6"/>
      <c r="F124" s="63"/>
      <c r="G124" s="43" t="str">
        <f>G72</f>
        <v>新聞透視 # 32</v>
      </c>
      <c r="H124" s="59" t="str">
        <f>H40</f>
        <v>開心無敵獎門人 # 4</v>
      </c>
      <c r="I124" s="107" t="s">
        <v>2</v>
      </c>
    </row>
    <row r="125" spans="1:9" ht="17" customHeight="1">
      <c r="A125" s="123"/>
      <c r="B125" s="63" t="str">
        <f>B40</f>
        <v># 160</v>
      </c>
      <c r="C125" s="63" t="str">
        <f>C40</f>
        <v># 161</v>
      </c>
      <c r="D125" s="63" t="str">
        <f>D40</f>
        <v># 162</v>
      </c>
      <c r="E125" s="63" t="str">
        <f>E40</f>
        <v># 163</v>
      </c>
      <c r="F125" s="63" t="str">
        <f>F40</f>
        <v># 164</v>
      </c>
      <c r="G125" s="176" t="s">
        <v>34</v>
      </c>
      <c r="H125" s="63"/>
      <c r="I125" s="110"/>
    </row>
    <row r="126" spans="1:9" ht="17" customHeight="1" thickBot="1">
      <c r="A126" s="206" t="s">
        <v>14</v>
      </c>
      <c r="B126" s="207"/>
      <c r="C126" s="208"/>
      <c r="D126" s="208"/>
      <c r="E126" s="208"/>
      <c r="F126" s="209"/>
      <c r="G126" s="210" t="str">
        <f>G42</f>
        <v>周六聊Teen谷 # 32</v>
      </c>
      <c r="H126" s="211"/>
      <c r="I126" s="44" t="s">
        <v>14</v>
      </c>
    </row>
    <row r="127" spans="1:9" ht="17" customHeight="1" thickTop="1">
      <c r="A127" s="212"/>
      <c r="B127" s="5"/>
      <c r="C127" s="6"/>
      <c r="D127" s="6"/>
      <c r="E127" s="6"/>
      <c r="F127" s="6"/>
      <c r="G127" s="6"/>
      <c r="H127" s="653">
        <f ca="1">TODAY()</f>
        <v>45534</v>
      </c>
      <c r="I127" s="654"/>
    </row>
    <row r="128" spans="1:9" ht="17" customHeight="1"/>
    <row r="129" ht="17" customHeight="1"/>
    <row r="130" ht="17" customHeight="1"/>
  </sheetData>
  <mergeCells count="20">
    <mergeCell ref="C1:G1"/>
    <mergeCell ref="H2:I2"/>
    <mergeCell ref="D6:E6"/>
    <mergeCell ref="F6:G6"/>
    <mergeCell ref="B11:F11"/>
    <mergeCell ref="G11:H11"/>
    <mergeCell ref="E103:F103"/>
    <mergeCell ref="G106:H106"/>
    <mergeCell ref="H127:I127"/>
    <mergeCell ref="G97:H97"/>
    <mergeCell ref="G15:H15"/>
    <mergeCell ref="G26:H26"/>
    <mergeCell ref="G27:H27"/>
    <mergeCell ref="C50:F50"/>
    <mergeCell ref="C57:D57"/>
    <mergeCell ref="E57:F57"/>
    <mergeCell ref="E62:F62"/>
    <mergeCell ref="B69:F69"/>
    <mergeCell ref="G69:H69"/>
    <mergeCell ref="G83:G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61D2-2EF2-4020-BAA4-1AFDEA97A4B0}">
  <dimension ref="A1:I129"/>
  <sheetViews>
    <sheetView zoomScale="68" zoomScaleNormal="68" workbookViewId="0">
      <pane ySplit="4" topLeftCell="A70" activePane="bottomLeft" state="frozen"/>
      <selection pane="bottomLeft" activeCell="H113" sqref="H113"/>
    </sheetView>
  </sheetViews>
  <sheetFormatPr defaultColWidth="9.453125" defaultRowHeight="15.5"/>
  <cols>
    <col min="1" max="1" width="7.6328125" style="213" customWidth="1"/>
    <col min="2" max="8" width="32.6328125" style="4" customWidth="1"/>
    <col min="9" max="9" width="7.6328125" style="214" customWidth="1"/>
    <col min="10" max="16384" width="9.453125" style="4"/>
  </cols>
  <sheetData>
    <row r="1" spans="1:9" ht="36" customHeight="1">
      <c r="A1" s="2"/>
      <c r="B1" s="3"/>
      <c r="C1" s="634" t="s">
        <v>269</v>
      </c>
      <c r="D1" s="634"/>
      <c r="E1" s="634"/>
      <c r="F1" s="634"/>
      <c r="G1" s="634"/>
      <c r="H1" s="3"/>
      <c r="I1" s="3"/>
    </row>
    <row r="2" spans="1:9" ht="17" customHeight="1" thickBot="1">
      <c r="A2" s="5" t="s">
        <v>270</v>
      </c>
      <c r="B2" s="6"/>
      <c r="C2" s="6"/>
      <c r="D2" s="1" t="s">
        <v>18</v>
      </c>
      <c r="E2" s="1"/>
      <c r="F2" s="7"/>
      <c r="G2" s="7"/>
      <c r="H2" s="635" t="s">
        <v>271</v>
      </c>
      <c r="I2" s="635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45523</v>
      </c>
      <c r="C4" s="12">
        <f t="shared" ref="C4:H4" si="0">SUM(B4+1)</f>
        <v>45524</v>
      </c>
      <c r="D4" s="13">
        <f t="shared" si="0"/>
        <v>45525</v>
      </c>
      <c r="E4" s="13">
        <f t="shared" si="0"/>
        <v>45526</v>
      </c>
      <c r="F4" s="13">
        <f t="shared" si="0"/>
        <v>45527</v>
      </c>
      <c r="G4" s="13">
        <f t="shared" si="0"/>
        <v>45528</v>
      </c>
      <c r="H4" s="13">
        <f t="shared" si="0"/>
        <v>45529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641" t="s">
        <v>178</v>
      </c>
      <c r="E6" s="642"/>
      <c r="F6" s="648" t="s">
        <v>179</v>
      </c>
      <c r="G6" s="649"/>
      <c r="H6" s="424" t="s">
        <v>17</v>
      </c>
      <c r="I6" s="27"/>
    </row>
    <row r="7" spans="1:9" ht="17" customHeight="1">
      <c r="A7" s="28">
        <v>30</v>
      </c>
      <c r="B7" s="29" t="str">
        <f>LEFT($H$64,5) &amp; " # " &amp; VALUE(RIGHT($H$64,2)-1)</f>
        <v>財經透視  # 33</v>
      </c>
      <c r="C7" s="30" t="str">
        <f>B27</f>
        <v>新聞掏寶  # 211</v>
      </c>
      <c r="D7" s="31" t="str">
        <f>C57</f>
        <v># 5</v>
      </c>
      <c r="E7" s="32" t="str">
        <f>"# " &amp; VALUE(RIGHT(D7,2)+1)</f>
        <v># 6</v>
      </c>
      <c r="F7" s="31" t="str">
        <f>E57</f>
        <v># 7</v>
      </c>
      <c r="G7" s="30" t="str">
        <f>F57</f>
        <v># 8</v>
      </c>
      <c r="H7" s="33" t="str">
        <f>D71</f>
        <v>玲玲友情報 # 13</v>
      </c>
      <c r="I7" s="34">
        <v>30</v>
      </c>
    </row>
    <row r="8" spans="1:9" ht="17" customHeight="1">
      <c r="A8" s="35"/>
      <c r="B8" s="486" t="s">
        <v>17</v>
      </c>
      <c r="C8" s="488"/>
      <c r="D8" s="488"/>
      <c r="E8" s="485" t="s">
        <v>311</v>
      </c>
      <c r="F8" s="488"/>
      <c r="G8" s="488"/>
      <c r="H8" s="488"/>
      <c r="I8" s="40"/>
    </row>
    <row r="9" spans="1:9" s="21" customFormat="1" ht="17" customHeight="1" thickBot="1">
      <c r="A9" s="11" t="s">
        <v>0</v>
      </c>
      <c r="B9" s="484" t="s">
        <v>377</v>
      </c>
      <c r="C9" s="487" t="s">
        <v>383</v>
      </c>
      <c r="D9" s="487" t="s">
        <v>384</v>
      </c>
      <c r="E9" s="487" t="s">
        <v>385</v>
      </c>
      <c r="F9" s="487" t="s">
        <v>386</v>
      </c>
      <c r="G9" s="487" t="s">
        <v>387</v>
      </c>
      <c r="H9" s="487" t="s">
        <v>388</v>
      </c>
      <c r="I9" s="44" t="s">
        <v>0</v>
      </c>
    </row>
    <row r="10" spans="1:9" ht="17" customHeight="1">
      <c r="A10" s="45"/>
      <c r="B10" s="215"/>
      <c r="C10" s="216"/>
      <c r="D10" s="216"/>
      <c r="E10" s="216"/>
      <c r="F10" s="217"/>
      <c r="G10" s="215"/>
      <c r="H10" s="218"/>
      <c r="I10" s="27"/>
    </row>
    <row r="11" spans="1:9" ht="17" customHeight="1">
      <c r="A11" s="28">
        <v>30</v>
      </c>
      <c r="B11" s="636" t="s">
        <v>180</v>
      </c>
      <c r="C11" s="637"/>
      <c r="D11" s="637"/>
      <c r="E11" s="637"/>
      <c r="F11" s="638"/>
      <c r="G11" s="639" t="s">
        <v>31</v>
      </c>
      <c r="H11" s="640"/>
      <c r="I11" s="34">
        <v>30</v>
      </c>
    </row>
    <row r="12" spans="1:9" ht="17" customHeight="1">
      <c r="A12" s="46"/>
      <c r="B12" s="222"/>
      <c r="C12" s="219"/>
      <c r="D12" s="223"/>
      <c r="E12" s="219"/>
      <c r="F12" s="220"/>
      <c r="G12" s="222"/>
      <c r="H12" s="224"/>
      <c r="I12" s="40"/>
    </row>
    <row r="13" spans="1:9" s="21" customFormat="1" ht="17" customHeight="1" thickBot="1">
      <c r="A13" s="47" t="s">
        <v>1</v>
      </c>
      <c r="B13" s="225"/>
      <c r="C13" s="226"/>
      <c r="D13" s="227"/>
      <c r="E13" s="227"/>
      <c r="F13" s="228"/>
      <c r="G13" s="229"/>
      <c r="H13" s="230"/>
      <c r="I13" s="44" t="s">
        <v>1</v>
      </c>
    </row>
    <row r="14" spans="1:9" ht="17" customHeight="1">
      <c r="A14" s="48"/>
      <c r="B14" s="49">
        <v>800164256</v>
      </c>
      <c r="C14" s="49"/>
      <c r="D14" s="49"/>
      <c r="E14" s="71"/>
      <c r="F14" s="50"/>
      <c r="G14" s="51" t="s">
        <v>61</v>
      </c>
      <c r="H14" s="49"/>
      <c r="I14" s="52"/>
    </row>
    <row r="15" spans="1:9" ht="17" customHeight="1">
      <c r="A15" s="53" t="s">
        <v>2</v>
      </c>
      <c r="B15" s="54"/>
      <c r="C15" s="55"/>
      <c r="D15" s="56" t="s">
        <v>181</v>
      </c>
      <c r="E15" s="58"/>
      <c r="F15" s="57"/>
      <c r="G15" s="632" t="s">
        <v>182</v>
      </c>
      <c r="H15" s="633"/>
      <c r="I15" s="61" t="s">
        <v>2</v>
      </c>
    </row>
    <row r="16" spans="1:9" ht="17" customHeight="1">
      <c r="A16" s="62"/>
      <c r="B16" s="41" t="s">
        <v>60</v>
      </c>
      <c r="C16" s="63" t="str">
        <f t="shared" ref="C16:F16" si="1">"# " &amp; VALUE(RIGHT(B16,2)+1)</f>
        <v># 8</v>
      </c>
      <c r="D16" s="63" t="str">
        <f t="shared" si="1"/>
        <v># 9</v>
      </c>
      <c r="E16" s="63" t="str">
        <f t="shared" si="1"/>
        <v># 10</v>
      </c>
      <c r="F16" s="64" t="str">
        <f t="shared" si="1"/>
        <v># 11</v>
      </c>
      <c r="G16" s="59" t="s">
        <v>272</v>
      </c>
      <c r="H16" s="65" t="s">
        <v>222</v>
      </c>
      <c r="I16" s="66"/>
    </row>
    <row r="17" spans="1:9" s="21" customFormat="1" ht="17" customHeight="1" thickBot="1">
      <c r="A17" s="47" t="s">
        <v>3</v>
      </c>
      <c r="B17" s="67" t="s">
        <v>39</v>
      </c>
      <c r="C17" s="68"/>
      <c r="D17" s="69"/>
      <c r="E17" s="69"/>
      <c r="F17" s="70"/>
      <c r="G17" s="72"/>
      <c r="H17" s="73"/>
      <c r="I17" s="14" t="s">
        <v>16</v>
      </c>
    </row>
    <row r="18" spans="1:9" s="21" customFormat="1" ht="17" customHeight="1">
      <c r="A18" s="335"/>
      <c r="B18" s="91" t="s">
        <v>184</v>
      </c>
      <c r="C18" s="37"/>
      <c r="D18" s="521" t="s">
        <v>185</v>
      </c>
      <c r="E18" s="37"/>
      <c r="F18" s="6"/>
      <c r="G18" s="6"/>
      <c r="H18" s="336"/>
      <c r="I18" s="20"/>
    </row>
    <row r="19" spans="1:9" s="21" customFormat="1" ht="17" customHeight="1">
      <c r="A19" s="337"/>
      <c r="B19" s="68" t="s">
        <v>273</v>
      </c>
      <c r="C19" s="68" t="str">
        <f t="shared" ref="C19:H19" si="2">"# " &amp; VALUE(RIGHT(B19,3)+1)</f>
        <v># 153</v>
      </c>
      <c r="D19" s="68" t="str">
        <f t="shared" si="2"/>
        <v># 154</v>
      </c>
      <c r="E19" s="68" t="str">
        <f t="shared" si="2"/>
        <v># 155</v>
      </c>
      <c r="F19" s="68" t="str">
        <f t="shared" si="2"/>
        <v># 156</v>
      </c>
      <c r="G19" s="68" t="str">
        <f t="shared" si="2"/>
        <v># 157</v>
      </c>
      <c r="H19" s="68" t="str">
        <f t="shared" si="2"/>
        <v># 158</v>
      </c>
      <c r="I19" s="20" t="s">
        <v>186</v>
      </c>
    </row>
    <row r="20" spans="1:9" s="21" customFormat="1" ht="17" customHeight="1">
      <c r="A20" s="337"/>
      <c r="B20" s="541" t="s">
        <v>17</v>
      </c>
      <c r="C20" s="534"/>
      <c r="D20" s="534"/>
      <c r="E20" s="528" t="s">
        <v>187</v>
      </c>
      <c r="F20" s="534"/>
      <c r="G20" s="530"/>
      <c r="H20" s="424" t="s">
        <v>17</v>
      </c>
      <c r="I20" s="20"/>
    </row>
    <row r="21" spans="1:9" ht="17" customHeight="1">
      <c r="A21" s="338" t="s">
        <v>2</v>
      </c>
      <c r="B21" s="527" t="s">
        <v>326</v>
      </c>
      <c r="C21" s="529" t="s">
        <v>418</v>
      </c>
      <c r="D21" s="529" t="s">
        <v>361</v>
      </c>
      <c r="E21" s="529" t="s">
        <v>363</v>
      </c>
      <c r="F21" s="529" t="s">
        <v>389</v>
      </c>
      <c r="G21" s="531" t="s">
        <v>390</v>
      </c>
      <c r="H21" s="339" t="s">
        <v>274</v>
      </c>
      <c r="I21" s="61" t="s">
        <v>2</v>
      </c>
    </row>
    <row r="22" spans="1:9" ht="17" customHeight="1">
      <c r="A22" s="81"/>
      <c r="B22" s="91" t="s">
        <v>189</v>
      </c>
      <c r="C22" s="6"/>
      <c r="D22" s="63" t="s">
        <v>190</v>
      </c>
      <c r="E22" s="63" t="s">
        <v>190</v>
      </c>
      <c r="F22" s="63"/>
      <c r="G22" s="6"/>
      <c r="H22" s="430"/>
      <c r="I22" s="85"/>
    </row>
    <row r="23" spans="1:9" s="21" customFormat="1" ht="17" customHeight="1" thickBot="1">
      <c r="A23" s="86" t="s">
        <v>4</v>
      </c>
      <c r="B23" s="31" t="s">
        <v>275</v>
      </c>
      <c r="C23" s="68" t="str">
        <f t="shared" ref="C23:H23" si="3">"# " &amp; VALUE(RIGHT(B23,4)+1)</f>
        <v># 1072</v>
      </c>
      <c r="D23" s="68" t="str">
        <f t="shared" si="3"/>
        <v># 1073</v>
      </c>
      <c r="E23" s="68" t="str">
        <f t="shared" si="3"/>
        <v># 1074</v>
      </c>
      <c r="F23" s="63" t="str">
        <f t="shared" si="3"/>
        <v># 1075</v>
      </c>
      <c r="G23" s="63" t="str">
        <f t="shared" si="3"/>
        <v># 1076</v>
      </c>
      <c r="H23" s="192" t="str">
        <f t="shared" si="3"/>
        <v># 1077</v>
      </c>
      <c r="I23" s="20" t="s">
        <v>4</v>
      </c>
    </row>
    <row r="24" spans="1:9" ht="17" customHeight="1">
      <c r="A24" s="89"/>
      <c r="B24" s="91" t="s">
        <v>17</v>
      </c>
      <c r="C24" s="166"/>
      <c r="D24" s="469" t="s">
        <v>375</v>
      </c>
      <c r="E24" s="37"/>
      <c r="F24" s="37"/>
      <c r="G24" s="91">
        <v>800538534</v>
      </c>
      <c r="H24" s="93"/>
      <c r="I24" s="94"/>
    </row>
    <row r="25" spans="1:9" ht="17" customHeight="1">
      <c r="A25" s="95" t="s">
        <v>2</v>
      </c>
      <c r="B25" s="31" t="str">
        <f>"# " &amp; VALUE(RIGHT(B91,2)-1)</f>
        <v># 5</v>
      </c>
      <c r="C25" s="68" t="str">
        <f>"# " &amp; VALUE(RIGHT(B25,2)+1)</f>
        <v># 6</v>
      </c>
      <c r="D25" s="68" t="str">
        <f>"# " &amp; VALUE(RIGHT(C25,2)+1)</f>
        <v># 7</v>
      </c>
      <c r="E25" s="68" t="str">
        <f>"# " &amp; VALUE(RIGHT(D25,2)+1)</f>
        <v># 8</v>
      </c>
      <c r="F25" s="68" t="str">
        <f>"# " &amp; VALUE(RIGHT(E25,2)+1)</f>
        <v># 9</v>
      </c>
      <c r="G25" s="59"/>
      <c r="H25" s="96"/>
      <c r="I25" s="61" t="s">
        <v>2</v>
      </c>
    </row>
    <row r="26" spans="1:9" ht="17" customHeight="1">
      <c r="A26" s="97"/>
      <c r="B26" s="98" t="s">
        <v>17</v>
      </c>
      <c r="C26" s="71" t="s">
        <v>17</v>
      </c>
      <c r="D26" s="99" t="s">
        <v>17</v>
      </c>
      <c r="E26" s="99" t="s">
        <v>17</v>
      </c>
      <c r="F26" s="99" t="s">
        <v>17</v>
      </c>
      <c r="G26" s="643" t="s">
        <v>86</v>
      </c>
      <c r="H26" s="633"/>
      <c r="I26" s="85"/>
    </row>
    <row r="27" spans="1:9" ht="17" customHeight="1" thickBot="1">
      <c r="A27" s="100"/>
      <c r="B27" s="64" t="str">
        <f>LEFT($H$36,5) &amp; " # " &amp; VALUE(RIGHT($H$36,3)-1)</f>
        <v>新聞掏寶  # 211</v>
      </c>
      <c r="C27" s="25" t="str">
        <f>B71</f>
        <v>玲玲友情報 # 12</v>
      </c>
      <c r="D27" s="59" t="str">
        <f>C71</f>
        <v>窺心事 # 15</v>
      </c>
      <c r="E27" s="59" t="str">
        <f>D71</f>
        <v>玲玲友情報 # 13</v>
      </c>
      <c r="F27" s="59" t="str">
        <f>E71</f>
        <v>台灣萌萌的 # 4</v>
      </c>
      <c r="G27" s="644" t="s">
        <v>85</v>
      </c>
      <c r="H27" s="645"/>
      <c r="I27" s="85"/>
    </row>
    <row r="28" spans="1:9" s="21" customFormat="1" ht="17" customHeight="1" thickBot="1">
      <c r="A28" s="86" t="s">
        <v>5</v>
      </c>
      <c r="B28" s="191"/>
      <c r="C28" s="64"/>
      <c r="D28" s="31"/>
      <c r="E28" s="31"/>
      <c r="F28" s="31"/>
      <c r="G28" s="59" t="s">
        <v>276</v>
      </c>
      <c r="H28" s="60" t="s">
        <v>277</v>
      </c>
      <c r="I28" s="20" t="s">
        <v>5</v>
      </c>
    </row>
    <row r="29" spans="1:9" ht="17" customHeight="1">
      <c r="A29" s="101"/>
      <c r="B29" s="499" t="s">
        <v>17</v>
      </c>
      <c r="C29" s="485"/>
      <c r="D29" s="485"/>
      <c r="E29" s="485"/>
      <c r="F29" s="485"/>
      <c r="G29" s="104"/>
      <c r="H29" s="105"/>
      <c r="I29" s="106"/>
    </row>
    <row r="30" spans="1:9" ht="17" customHeight="1">
      <c r="A30" s="95" t="s">
        <v>2</v>
      </c>
      <c r="B30" s="498"/>
      <c r="C30" s="495"/>
      <c r="D30" s="495" t="s">
        <v>349</v>
      </c>
      <c r="E30" s="495"/>
      <c r="F30" s="495"/>
      <c r="G30" s="59"/>
      <c r="H30" s="60"/>
      <c r="I30" s="107" t="s">
        <v>2</v>
      </c>
    </row>
    <row r="31" spans="1:9" ht="17" customHeight="1">
      <c r="A31" s="81"/>
      <c r="B31" s="498" t="s">
        <v>330</v>
      </c>
      <c r="C31" s="495" t="s">
        <v>331</v>
      </c>
      <c r="D31" s="495" t="s">
        <v>332</v>
      </c>
      <c r="E31" s="495" t="s">
        <v>148</v>
      </c>
      <c r="F31" s="495" t="s">
        <v>149</v>
      </c>
      <c r="G31" s="59"/>
      <c r="H31" s="60"/>
      <c r="I31" s="110"/>
    </row>
    <row r="32" spans="1:9" s="21" customFormat="1" ht="17" customHeight="1" thickBot="1">
      <c r="A32" s="86" t="s">
        <v>6</v>
      </c>
      <c r="B32" s="494"/>
      <c r="C32" s="457"/>
      <c r="D32" s="457"/>
      <c r="E32" s="457"/>
      <c r="F32" s="457"/>
      <c r="G32" s="341" t="s">
        <v>39</v>
      </c>
      <c r="H32" s="73"/>
      <c r="I32" s="44" t="s">
        <v>6</v>
      </c>
    </row>
    <row r="33" spans="1:9" ht="17" customHeight="1">
      <c r="A33" s="101"/>
      <c r="B33" s="499" t="s">
        <v>17</v>
      </c>
      <c r="C33" s="456"/>
      <c r="D33" s="456"/>
      <c r="E33" s="495" t="s">
        <v>311</v>
      </c>
      <c r="F33" s="456"/>
      <c r="G33" s="488"/>
      <c r="H33" s="488"/>
      <c r="I33" s="110"/>
    </row>
    <row r="34" spans="1:9" ht="17" customHeight="1">
      <c r="A34" s="95" t="s">
        <v>2</v>
      </c>
      <c r="B34" s="457" t="s">
        <v>377</v>
      </c>
      <c r="C34" s="457" t="s">
        <v>383</v>
      </c>
      <c r="D34" s="457" t="s">
        <v>384</v>
      </c>
      <c r="E34" s="457" t="s">
        <v>385</v>
      </c>
      <c r="F34" s="457" t="s">
        <v>386</v>
      </c>
      <c r="G34" s="457" t="s">
        <v>387</v>
      </c>
      <c r="H34" s="457" t="s">
        <v>388</v>
      </c>
      <c r="I34" s="107" t="s">
        <v>2</v>
      </c>
    </row>
    <row r="35" spans="1:9" ht="17" customHeight="1">
      <c r="A35" s="81"/>
      <c r="B35" s="98" t="s">
        <v>17</v>
      </c>
      <c r="C35" s="71" t="s">
        <v>17</v>
      </c>
      <c r="D35" s="24" t="s">
        <v>17</v>
      </c>
      <c r="E35" s="99" t="s">
        <v>17</v>
      </c>
      <c r="F35" s="99" t="s">
        <v>17</v>
      </c>
      <c r="G35" s="39" t="s">
        <v>20</v>
      </c>
      <c r="H35" s="113" t="s">
        <v>47</v>
      </c>
      <c r="I35" s="114"/>
    </row>
    <row r="36" spans="1:9" ht="17" customHeight="1">
      <c r="A36" s="81"/>
      <c r="B36" s="82" t="str">
        <f>E61</f>
        <v>關注關注組 Eyes On Concern Groups (27 EPI)</v>
      </c>
      <c r="C36" s="63" t="str">
        <f>B61</f>
        <v>開卷 Open Book 2024</v>
      </c>
      <c r="D36" s="115" t="str">
        <f>C61</f>
        <v>懿想得到 # 6</v>
      </c>
      <c r="E36" s="104" t="str">
        <f>D61</f>
        <v>這㇐站阿拉伯 Arabian Days &amp; Nights (20 EPI)</v>
      </c>
      <c r="F36" s="116" t="str">
        <f>E61</f>
        <v>關注關注組 Eyes On Concern Groups (27 EPI)</v>
      </c>
      <c r="G36" s="117" t="s">
        <v>278</v>
      </c>
      <c r="H36" s="118" t="s">
        <v>279</v>
      </c>
      <c r="I36" s="114"/>
    </row>
    <row r="37" spans="1:9" s="21" customFormat="1" ht="17" customHeight="1" thickBot="1">
      <c r="A37" s="86" t="s">
        <v>7</v>
      </c>
      <c r="B37" s="32" t="str">
        <f>"# " &amp; VALUE(RIGHT(E62,2)-1)</f>
        <v># 16</v>
      </c>
      <c r="C37" s="68" t="str">
        <f>B62</f>
        <v># 104</v>
      </c>
      <c r="D37" s="30"/>
      <c r="E37" s="31" t="str">
        <f>D62</f>
        <v># 9</v>
      </c>
      <c r="F37" s="30" t="str">
        <f>E62</f>
        <v># 17</v>
      </c>
      <c r="G37" s="30"/>
      <c r="H37" s="119" t="s">
        <v>48</v>
      </c>
      <c r="I37" s="120" t="s">
        <v>7</v>
      </c>
    </row>
    <row r="38" spans="1:9" ht="17" customHeight="1">
      <c r="A38" s="121"/>
      <c r="B38" s="231" t="s">
        <v>43</v>
      </c>
      <c r="C38" s="232"/>
      <c r="D38" s="233"/>
      <c r="E38" s="234"/>
      <c r="F38" s="235"/>
      <c r="G38" s="75" t="s">
        <v>136</v>
      </c>
      <c r="H38" s="122" t="s">
        <v>71</v>
      </c>
      <c r="I38" s="52"/>
    </row>
    <row r="39" spans="1:9" ht="17" customHeight="1">
      <c r="A39" s="123"/>
      <c r="B39" s="236"/>
      <c r="C39" s="237"/>
      <c r="D39" s="238" t="s">
        <v>200</v>
      </c>
      <c r="E39" s="237"/>
      <c r="F39" s="239"/>
      <c r="G39" s="43" t="s">
        <v>280</v>
      </c>
      <c r="H39" s="124"/>
      <c r="I39" s="85"/>
    </row>
    <row r="40" spans="1:9" ht="17" customHeight="1">
      <c r="A40" s="53" t="s">
        <v>2</v>
      </c>
      <c r="B40" s="236" t="s">
        <v>281</v>
      </c>
      <c r="C40" s="237" t="str">
        <f>"# " &amp; VALUE(RIGHT(B40,3)+1)</f>
        <v># 166</v>
      </c>
      <c r="D40" s="237" t="str">
        <f>"# " &amp; VALUE(RIGHT(C40,3)+1)</f>
        <v># 167</v>
      </c>
      <c r="E40" s="237" t="str">
        <f>"# " &amp; VALUE(RIGHT(D40,3)+1)</f>
        <v># 168</v>
      </c>
      <c r="F40" s="237" t="str">
        <f>"# " &amp; VALUE(RIGHT(E40,3)+1)</f>
        <v># 169</v>
      </c>
      <c r="G40" s="125" t="s">
        <v>135</v>
      </c>
      <c r="H40" s="126" t="s">
        <v>282</v>
      </c>
      <c r="I40" s="61" t="s">
        <v>2</v>
      </c>
    </row>
    <row r="41" spans="1:9" ht="17" customHeight="1">
      <c r="A41" s="127"/>
      <c r="B41" s="240"/>
      <c r="C41" s="241"/>
      <c r="D41" s="241"/>
      <c r="E41" s="241"/>
      <c r="F41" s="241"/>
      <c r="G41" s="245" t="s">
        <v>44</v>
      </c>
      <c r="H41" s="124" t="s">
        <v>70</v>
      </c>
      <c r="I41" s="85"/>
    </row>
    <row r="42" spans="1:9" ht="17" customHeight="1" thickBot="1">
      <c r="A42" s="123"/>
      <c r="B42" s="240"/>
      <c r="C42" s="241"/>
      <c r="D42" s="241"/>
      <c r="E42" s="241"/>
      <c r="F42" s="241"/>
      <c r="G42" s="246" t="s">
        <v>283</v>
      </c>
      <c r="H42" s="124"/>
      <c r="I42" s="85"/>
    </row>
    <row r="43" spans="1:9" s="21" customFormat="1" ht="17" customHeight="1" thickBot="1">
      <c r="A43" s="130" t="s">
        <v>8</v>
      </c>
      <c r="B43" s="242"/>
      <c r="C43" s="237"/>
      <c r="D43" s="237"/>
      <c r="E43" s="243"/>
      <c r="F43" s="244">
        <v>1405</v>
      </c>
      <c r="G43" s="247" t="s">
        <v>22</v>
      </c>
      <c r="H43" s="131"/>
      <c r="I43" s="14" t="s">
        <v>8</v>
      </c>
    </row>
    <row r="44" spans="1:9" ht="17" customHeight="1">
      <c r="A44" s="101"/>
      <c r="B44" s="91" t="s">
        <v>17</v>
      </c>
      <c r="C44" s="38"/>
      <c r="D44" s="92"/>
      <c r="E44" s="92"/>
      <c r="F44" s="103"/>
      <c r="G44" s="129" t="s">
        <v>17</v>
      </c>
      <c r="H44" s="92" t="s">
        <v>17</v>
      </c>
      <c r="I44" s="106"/>
    </row>
    <row r="45" spans="1:9" ht="17" customHeight="1">
      <c r="A45" s="132" t="s">
        <v>2</v>
      </c>
      <c r="B45" s="99"/>
      <c r="C45" s="63"/>
      <c r="D45" s="149" t="str">
        <f>D85</f>
        <v>星河長明 Shining Just for You (25 EPI)</v>
      </c>
      <c r="E45" s="149"/>
      <c r="F45" s="342"/>
      <c r="G45" s="30" t="str">
        <f>C71</f>
        <v>窺心事 # 15</v>
      </c>
      <c r="H45" s="63" t="str">
        <f>$E$71</f>
        <v>台灣萌萌的 # 4</v>
      </c>
      <c r="I45" s="107" t="s">
        <v>2</v>
      </c>
    </row>
    <row r="46" spans="1:9" ht="17" customHeight="1">
      <c r="A46" s="133"/>
      <c r="B46" s="63" t="str">
        <f>"# " &amp; VALUE(RIGHT(B86,2)-1)</f>
        <v># 1</v>
      </c>
      <c r="C46" s="63" t="str">
        <f>"# " &amp; VALUE(RIGHT(C86,2)-1)</f>
        <v># 2</v>
      </c>
      <c r="D46" s="63" t="str">
        <f>C86</f>
        <v># 3</v>
      </c>
      <c r="E46" s="63" t="str">
        <f>D86</f>
        <v># 4</v>
      </c>
      <c r="F46" s="64" t="str">
        <f>E86</f>
        <v># 5</v>
      </c>
      <c r="G46" s="129" t="s">
        <v>17</v>
      </c>
      <c r="H46" s="424" t="s">
        <v>17</v>
      </c>
      <c r="I46" s="40"/>
    </row>
    <row r="47" spans="1:9" ht="17" customHeight="1">
      <c r="A47" s="133"/>
      <c r="B47" s="59"/>
      <c r="C47" s="63"/>
      <c r="F47" s="344"/>
      <c r="G47" s="153"/>
      <c r="H47" s="131"/>
      <c r="I47" s="40"/>
    </row>
    <row r="48" spans="1:9" s="21" customFormat="1" ht="17" customHeight="1" thickBot="1">
      <c r="A48" s="136">
        <v>1500</v>
      </c>
      <c r="B48" s="296"/>
      <c r="C48" s="158"/>
      <c r="D48" s="68"/>
      <c r="E48" s="68"/>
      <c r="F48" s="345">
        <v>1505</v>
      </c>
      <c r="G48" s="353"/>
      <c r="H48" s="346"/>
      <c r="I48" s="139">
        <v>1500</v>
      </c>
    </row>
    <row r="49" spans="1:9" ht="17" customHeight="1">
      <c r="A49" s="140"/>
      <c r="B49" s="486" t="s">
        <v>17</v>
      </c>
      <c r="C49" s="456"/>
      <c r="D49" s="469" t="s">
        <v>375</v>
      </c>
      <c r="E49" s="459"/>
      <c r="F49" s="522"/>
      <c r="G49" s="115"/>
      <c r="H49" s="346"/>
      <c r="I49" s="143"/>
    </row>
    <row r="50" spans="1:9" ht="17" customHeight="1">
      <c r="A50" s="147">
        <v>30</v>
      </c>
      <c r="B50" s="494" t="s">
        <v>330</v>
      </c>
      <c r="C50" s="457" t="s">
        <v>331</v>
      </c>
      <c r="D50" s="457" t="s">
        <v>332</v>
      </c>
      <c r="E50" s="457" t="s">
        <v>148</v>
      </c>
      <c r="F50" s="523" t="s">
        <v>149</v>
      </c>
      <c r="G50" s="145" t="s">
        <v>249</v>
      </c>
      <c r="H50" s="346"/>
      <c r="I50" s="107" t="s">
        <v>2</v>
      </c>
    </row>
    <row r="51" spans="1:9" ht="17" customHeight="1">
      <c r="A51" s="133"/>
      <c r="B51" s="36" t="s">
        <v>17</v>
      </c>
      <c r="C51" s="37"/>
      <c r="D51" s="428" t="s">
        <v>207</v>
      </c>
      <c r="E51" s="350"/>
      <c r="F51" s="24" t="s">
        <v>17</v>
      </c>
      <c r="G51" s="115"/>
      <c r="H51" s="65"/>
      <c r="I51" s="110"/>
    </row>
    <row r="52" spans="1:9" ht="17" customHeight="1">
      <c r="A52" s="133"/>
      <c r="B52" s="31" t="str">
        <f>"# " &amp; VALUE(RIGHT(B95,4)-1)</f>
        <v># 3618</v>
      </c>
      <c r="C52" s="68" t="str">
        <f>B95</f>
        <v># 3619</v>
      </c>
      <c r="D52" s="68" t="str">
        <f>C95</f>
        <v># 3620</v>
      </c>
      <c r="E52" s="68" t="str">
        <f>D95</f>
        <v># 3621</v>
      </c>
      <c r="F52" s="352" t="s">
        <v>284</v>
      </c>
      <c r="G52" s="353"/>
      <c r="H52" s="388" t="str">
        <f>G81</f>
        <v>愛情來的時候2 - 台灣</v>
      </c>
      <c r="I52" s="110"/>
    </row>
    <row r="53" spans="1:9" ht="17" customHeight="1">
      <c r="A53" s="154"/>
      <c r="B53" s="83"/>
      <c r="C53" s="38"/>
      <c r="D53" s="38" t="str">
        <f>E22</f>
        <v>Hands Up   Hands Up 2024</v>
      </c>
      <c r="E53" s="38"/>
      <c r="F53" s="84"/>
      <c r="G53" s="115"/>
      <c r="H53" s="96"/>
      <c r="I53" s="156"/>
    </row>
    <row r="54" spans="1:9" s="21" customFormat="1" ht="17" customHeight="1" thickBot="1">
      <c r="A54" s="136">
        <v>1600</v>
      </c>
      <c r="B54" s="31" t="str">
        <f>B23</f>
        <v># 1071</v>
      </c>
      <c r="C54" s="68" t="str">
        <f>"# " &amp; VALUE(RIGHT(B54,4)+1)</f>
        <v># 1072</v>
      </c>
      <c r="D54" s="68" t="str">
        <f>"# " &amp; VALUE(RIGHT(C54,4)+1)</f>
        <v># 1073</v>
      </c>
      <c r="E54" s="68" t="str">
        <f>"# " &amp; VALUE(RIGHT(D54,4)+1)</f>
        <v># 1074</v>
      </c>
      <c r="F54" s="32" t="str">
        <f>"# " &amp; VALUE(RIGHT(E54,5)+1)</f>
        <v># 1075</v>
      </c>
      <c r="G54" s="80"/>
      <c r="H54" s="389"/>
      <c r="I54" s="160">
        <v>1600</v>
      </c>
    </row>
    <row r="55" spans="1:9" ht="17" customHeight="1">
      <c r="A55" s="89"/>
      <c r="B55" s="161" t="s">
        <v>109</v>
      </c>
      <c r="C55" s="91" t="s">
        <v>111</v>
      </c>
      <c r="D55" s="98"/>
      <c r="E55" s="91" t="s">
        <v>75</v>
      </c>
      <c r="F55" s="98"/>
      <c r="G55" s="537" t="s">
        <v>17</v>
      </c>
      <c r="H55" s="96"/>
      <c r="I55" s="27"/>
    </row>
    <row r="56" spans="1:9" ht="17" customHeight="1">
      <c r="A56" s="133"/>
      <c r="B56" s="162" t="s">
        <v>108</v>
      </c>
      <c r="C56" s="641" t="s">
        <v>178</v>
      </c>
      <c r="D56" s="642"/>
      <c r="E56" s="648" t="s">
        <v>212</v>
      </c>
      <c r="F56" s="649"/>
      <c r="G56" s="542" t="s">
        <v>416</v>
      </c>
      <c r="H56" s="389"/>
      <c r="I56" s="40"/>
    </row>
    <row r="57" spans="1:9" ht="17" customHeight="1">
      <c r="A57" s="147">
        <v>30</v>
      </c>
      <c r="B57" s="29" t="s">
        <v>112</v>
      </c>
      <c r="C57" s="31" t="s">
        <v>64</v>
      </c>
      <c r="D57" s="32" t="str">
        <f>"# " &amp; VALUE(RIGHT(C57,2)+1)</f>
        <v># 6</v>
      </c>
      <c r="E57" s="31" t="s">
        <v>60</v>
      </c>
      <c r="F57" s="32" t="str">
        <f>"# " &amp; VALUE(RIGHT(E57,2)+1)</f>
        <v># 8</v>
      </c>
      <c r="G57" s="538"/>
      <c r="H57" s="390"/>
      <c r="I57" s="34">
        <v>30</v>
      </c>
    </row>
    <row r="58" spans="1:9" ht="17" customHeight="1">
      <c r="A58" s="133"/>
      <c r="B58" s="165" t="s">
        <v>20</v>
      </c>
      <c r="C58" s="6" t="s">
        <v>214</v>
      </c>
      <c r="D58" s="166"/>
      <c r="E58" s="24" t="s">
        <v>17</v>
      </c>
      <c r="F58" s="99" t="s">
        <v>17</v>
      </c>
      <c r="G58" s="91" t="s">
        <v>17</v>
      </c>
      <c r="H58" s="122" t="s">
        <v>20</v>
      </c>
      <c r="I58" s="40"/>
    </row>
    <row r="59" spans="1:9" s="21" customFormat="1" ht="17" customHeight="1" thickBot="1">
      <c r="A59" s="136">
        <v>1700</v>
      </c>
      <c r="B59" s="167" t="s">
        <v>285</v>
      </c>
      <c r="C59" s="79" t="s">
        <v>112</v>
      </c>
      <c r="D59" s="68" t="str">
        <f>"# " &amp; VALUE(RIGHT(C59,2)+1)</f>
        <v># 4</v>
      </c>
      <c r="E59" s="423" t="str">
        <f>C71</f>
        <v>窺心事 # 15</v>
      </c>
      <c r="F59" s="31" t="str">
        <f>E71</f>
        <v>台灣萌萌的 # 4</v>
      </c>
      <c r="G59" s="59" t="s">
        <v>258</v>
      </c>
      <c r="H59" s="427" t="str">
        <f>G76</f>
        <v>一條麻甩在東莞 # 8</v>
      </c>
      <c r="I59" s="160">
        <v>1700</v>
      </c>
    </row>
    <row r="60" spans="1:9" ht="17" customHeight="1">
      <c r="A60" s="22"/>
      <c r="B60" s="248" t="s">
        <v>40</v>
      </c>
      <c r="C60" s="249" t="s">
        <v>65</v>
      </c>
      <c r="D60" s="250" t="s">
        <v>52</v>
      </c>
      <c r="E60" s="250" t="s">
        <v>54</v>
      </c>
      <c r="F60" s="232"/>
      <c r="G60" s="391" t="s">
        <v>20</v>
      </c>
      <c r="H60" s="391" t="s">
        <v>20</v>
      </c>
      <c r="I60" s="27"/>
    </row>
    <row r="61" spans="1:9" ht="17" customHeight="1">
      <c r="A61" s="45"/>
      <c r="B61" s="251" t="s">
        <v>216</v>
      </c>
      <c r="C61" s="246" t="s">
        <v>286</v>
      </c>
      <c r="D61" s="252" t="s">
        <v>218</v>
      </c>
      <c r="E61" s="646" t="s">
        <v>219</v>
      </c>
      <c r="F61" s="647"/>
      <c r="G61" s="246" t="str">
        <f>G39</f>
        <v>周遊關西 # 3</v>
      </c>
      <c r="H61" s="284" t="str">
        <f>G90</f>
        <v>古靈精怪 台灣篇 #11</v>
      </c>
      <c r="I61" s="40"/>
    </row>
    <row r="62" spans="1:9" ht="17" customHeight="1">
      <c r="A62" s="28">
        <v>30</v>
      </c>
      <c r="B62" s="242" t="s">
        <v>287</v>
      </c>
      <c r="C62" s="253" t="s">
        <v>66</v>
      </c>
      <c r="D62" s="247" t="s">
        <v>68</v>
      </c>
      <c r="E62" s="254" t="s">
        <v>288</v>
      </c>
      <c r="F62" s="255" t="str">
        <f>"# " &amp; VALUE(RIGHT(E62,2)+1)</f>
        <v># 18</v>
      </c>
      <c r="G62" s="392"/>
      <c r="H62" s="393"/>
      <c r="I62" s="34">
        <v>30</v>
      </c>
    </row>
    <row r="63" spans="1:9" ht="17" customHeight="1">
      <c r="A63" s="35"/>
      <c r="B63" s="281" t="s">
        <v>289</v>
      </c>
      <c r="C63" s="281"/>
      <c r="D63" s="266"/>
      <c r="E63" s="266"/>
      <c r="F63" s="266"/>
      <c r="G63" s="391" t="s">
        <v>20</v>
      </c>
      <c r="H63" s="267" t="s">
        <v>55</v>
      </c>
      <c r="I63" s="40"/>
    </row>
    <row r="64" spans="1:9" ht="17" customHeight="1">
      <c r="A64" s="45"/>
      <c r="B64" s="232"/>
      <c r="C64" s="232"/>
      <c r="D64" s="273" t="s">
        <v>290</v>
      </c>
      <c r="E64" s="273"/>
      <c r="F64" s="232"/>
      <c r="G64" s="261" t="str">
        <f>G42</f>
        <v>周六聊Teen谷 # 33</v>
      </c>
      <c r="H64" s="394" t="s">
        <v>291</v>
      </c>
      <c r="I64" s="40"/>
    </row>
    <row r="65" spans="1:9" s="21" customFormat="1" ht="17" customHeight="1" thickBot="1">
      <c r="A65" s="170">
        <v>1800</v>
      </c>
      <c r="B65" s="237" t="s">
        <v>73</v>
      </c>
      <c r="C65" s="237" t="str">
        <f>"# " &amp; VALUE(RIGHT(B65,2)+1)</f>
        <v># 2</v>
      </c>
      <c r="D65" s="237" t="str">
        <f>"# " &amp; VALUE(RIGHT(C65,2)+1)</f>
        <v># 3</v>
      </c>
      <c r="E65" s="237" t="str">
        <f>"# " &amp; VALUE(RIGHT(D65,2)+1)</f>
        <v># 4</v>
      </c>
      <c r="F65" s="237" t="str">
        <f>"# " &amp; VALUE(RIGHT(E65,2)+1)</f>
        <v># 5</v>
      </c>
      <c r="G65" s="387"/>
      <c r="H65" s="270" t="s">
        <v>37</v>
      </c>
      <c r="I65" s="160">
        <v>1800</v>
      </c>
    </row>
    <row r="66" spans="1:9" ht="17" customHeight="1">
      <c r="A66" s="45"/>
      <c r="B66" s="236"/>
      <c r="C66" s="237"/>
      <c r="D66" s="237"/>
      <c r="E66" s="237"/>
      <c r="F66" s="237"/>
      <c r="G66" s="281" t="s">
        <v>229</v>
      </c>
      <c r="H66" s="395"/>
      <c r="I66" s="40"/>
    </row>
    <row r="67" spans="1:9" ht="17" customHeight="1" thickBot="1">
      <c r="A67" s="28">
        <v>30</v>
      </c>
      <c r="B67" s="396"/>
      <c r="C67" s="397"/>
      <c r="D67" s="397"/>
      <c r="E67" s="397"/>
      <c r="F67" s="397"/>
      <c r="G67" s="398" t="s">
        <v>115</v>
      </c>
      <c r="H67" s="399" t="s">
        <v>272</v>
      </c>
      <c r="I67" s="34">
        <v>30</v>
      </c>
    </row>
    <row r="68" spans="1:9" ht="17" customHeight="1">
      <c r="A68" s="45"/>
      <c r="B68" s="655" t="s">
        <v>231</v>
      </c>
      <c r="C68" s="637"/>
      <c r="D68" s="637"/>
      <c r="E68" s="637"/>
      <c r="F68" s="638"/>
      <c r="G68" s="656" t="s">
        <v>232</v>
      </c>
      <c r="H68" s="657"/>
      <c r="I68" s="40"/>
    </row>
    <row r="69" spans="1:9" s="21" customFormat="1" ht="17" customHeight="1" thickBot="1">
      <c r="A69" s="170">
        <v>1900</v>
      </c>
      <c r="B69" s="256"/>
      <c r="C69" s="257"/>
      <c r="D69" s="257"/>
      <c r="E69" s="257"/>
      <c r="F69" s="228">
        <v>1905</v>
      </c>
      <c r="G69" s="256"/>
      <c r="H69" s="257"/>
      <c r="I69" s="160">
        <v>1900</v>
      </c>
    </row>
    <row r="70" spans="1:9" s="21" customFormat="1" ht="17" customHeight="1">
      <c r="A70" s="174"/>
      <c r="B70" s="492" t="s">
        <v>393</v>
      </c>
      <c r="C70" s="492" t="s">
        <v>158</v>
      </c>
      <c r="D70" s="492" t="s">
        <v>393</v>
      </c>
      <c r="E70" s="492" t="s">
        <v>394</v>
      </c>
      <c r="F70" s="477" t="s">
        <v>395</v>
      </c>
      <c r="G70" s="492" t="s">
        <v>56</v>
      </c>
      <c r="H70" s="474" t="s">
        <v>234</v>
      </c>
      <c r="I70" s="143"/>
    </row>
    <row r="71" spans="1:9" s="21" customFormat="1" ht="17" customHeight="1">
      <c r="A71" s="177"/>
      <c r="B71" s="501" t="s">
        <v>292</v>
      </c>
      <c r="C71" s="501" t="s">
        <v>293</v>
      </c>
      <c r="D71" s="501" t="s">
        <v>294</v>
      </c>
      <c r="E71" s="501" t="s">
        <v>295</v>
      </c>
      <c r="F71" s="524" t="s">
        <v>296</v>
      </c>
      <c r="G71" s="501" t="s">
        <v>240</v>
      </c>
      <c r="H71" s="496" t="s">
        <v>297</v>
      </c>
      <c r="I71" s="139"/>
    </row>
    <row r="72" spans="1:9" s="21" customFormat="1" ht="17" customHeight="1">
      <c r="A72" s="45">
        <v>30</v>
      </c>
      <c r="B72" s="517" t="s">
        <v>396</v>
      </c>
      <c r="C72" s="475" t="s">
        <v>159</v>
      </c>
      <c r="D72" s="517" t="s">
        <v>396</v>
      </c>
      <c r="E72" s="475" t="s">
        <v>397</v>
      </c>
      <c r="F72" s="517" t="s">
        <v>398</v>
      </c>
      <c r="G72" s="483" t="s">
        <v>354</v>
      </c>
      <c r="H72" s="473" t="s">
        <v>399</v>
      </c>
      <c r="I72" s="40">
        <v>30</v>
      </c>
    </row>
    <row r="73" spans="1:9" ht="17" customHeight="1">
      <c r="A73" s="178"/>
      <c r="B73" s="459" t="s">
        <v>355</v>
      </c>
      <c r="C73" s="456"/>
      <c r="D73" s="456"/>
      <c r="E73" s="503" t="s">
        <v>244</v>
      </c>
      <c r="F73" s="456"/>
      <c r="G73" s="456"/>
      <c r="H73" s="500" t="s">
        <v>298</v>
      </c>
      <c r="I73" s="179"/>
    </row>
    <row r="74" spans="1:9" s="21" customFormat="1" ht="17" customHeight="1" thickBot="1">
      <c r="A74" s="177">
        <v>2000</v>
      </c>
      <c r="B74" s="495" t="s">
        <v>383</v>
      </c>
      <c r="C74" s="457" t="s">
        <v>384</v>
      </c>
      <c r="D74" s="457" t="s">
        <v>385</v>
      </c>
      <c r="E74" s="457" t="s">
        <v>386</v>
      </c>
      <c r="F74" s="457" t="s">
        <v>387</v>
      </c>
      <c r="G74" s="457" t="s">
        <v>388</v>
      </c>
      <c r="H74" s="460" t="s">
        <v>356</v>
      </c>
      <c r="I74" s="160">
        <v>2000</v>
      </c>
    </row>
    <row r="75" spans="1:9" s="21" customFormat="1" ht="17" customHeight="1">
      <c r="A75" s="140"/>
      <c r="B75" s="532" t="s">
        <v>357</v>
      </c>
      <c r="C75" s="540"/>
      <c r="D75" s="532"/>
      <c r="E75" s="535" t="s">
        <v>246</v>
      </c>
      <c r="F75" s="534"/>
      <c r="G75" s="462" t="s">
        <v>247</v>
      </c>
      <c r="H75" s="535" t="s">
        <v>246</v>
      </c>
      <c r="I75" s="143"/>
    </row>
    <row r="76" spans="1:9" ht="17" customHeight="1">
      <c r="A76" s="133">
        <v>30</v>
      </c>
      <c r="B76" s="533" t="s">
        <v>418</v>
      </c>
      <c r="C76" s="533" t="s">
        <v>361</v>
      </c>
      <c r="D76" s="533" t="s">
        <v>363</v>
      </c>
      <c r="E76" s="533" t="s">
        <v>389</v>
      </c>
      <c r="F76" s="533" t="s">
        <v>390</v>
      </c>
      <c r="G76" s="463" t="s">
        <v>400</v>
      </c>
      <c r="H76" s="533" t="s">
        <v>391</v>
      </c>
      <c r="I76" s="34">
        <v>30</v>
      </c>
    </row>
    <row r="77" spans="1:9" ht="17" customHeight="1">
      <c r="A77" s="154"/>
      <c r="B77" s="459" t="s">
        <v>364</v>
      </c>
      <c r="C77" s="459"/>
      <c r="D77" s="488" t="s">
        <v>365</v>
      </c>
      <c r="E77" s="485"/>
      <c r="F77" s="485"/>
      <c r="G77" s="400" t="s">
        <v>299</v>
      </c>
      <c r="H77" s="585" t="s">
        <v>480</v>
      </c>
      <c r="I77" s="156"/>
    </row>
    <row r="78" spans="1:9" ht="17" customHeight="1" thickBot="1">
      <c r="A78" s="133"/>
      <c r="B78" s="499"/>
      <c r="C78" s="499"/>
      <c r="D78" s="495"/>
      <c r="E78" s="495"/>
      <c r="F78" s="495"/>
      <c r="G78" s="402"/>
      <c r="H78" s="403"/>
      <c r="I78" s="40"/>
    </row>
    <row r="79" spans="1:9" s="21" customFormat="1" ht="17" customHeight="1" thickBot="1">
      <c r="A79" s="180">
        <v>2100</v>
      </c>
      <c r="B79" s="495"/>
      <c r="C79" s="507"/>
      <c r="D79" s="508" t="s">
        <v>366</v>
      </c>
      <c r="E79" s="495"/>
      <c r="F79" s="495"/>
      <c r="G79" s="404"/>
      <c r="H79" s="405"/>
      <c r="I79" s="160">
        <v>2100</v>
      </c>
    </row>
    <row r="80" spans="1:9" s="21" customFormat="1" ht="17" customHeight="1">
      <c r="A80" s="140"/>
      <c r="B80" s="495" t="s">
        <v>331</v>
      </c>
      <c r="C80" s="495" t="s">
        <v>332</v>
      </c>
      <c r="D80" s="495" t="s">
        <v>148</v>
      </c>
      <c r="E80" s="495" t="s">
        <v>149</v>
      </c>
      <c r="F80" s="495" t="s">
        <v>150</v>
      </c>
      <c r="G80" s="406"/>
      <c r="H80" s="405"/>
      <c r="I80" s="143"/>
    </row>
    <row r="81" spans="1:9" s="21" customFormat="1" ht="17" customHeight="1">
      <c r="A81" s="144"/>
      <c r="B81" s="484"/>
      <c r="C81" s="495"/>
      <c r="D81" s="506"/>
      <c r="E81" s="495"/>
      <c r="F81" s="464"/>
      <c r="G81" s="407" t="s">
        <v>300</v>
      </c>
      <c r="H81" s="408"/>
      <c r="I81" s="139"/>
    </row>
    <row r="82" spans="1:9" ht="17" customHeight="1">
      <c r="A82" s="147">
        <v>30</v>
      </c>
      <c r="B82" s="505"/>
      <c r="C82" s="457"/>
      <c r="D82" s="457"/>
      <c r="E82" s="457"/>
      <c r="F82" s="523"/>
      <c r="G82" s="409" t="s">
        <v>301</v>
      </c>
      <c r="H82" s="667" t="s">
        <v>302</v>
      </c>
      <c r="I82" s="34">
        <v>30</v>
      </c>
    </row>
    <row r="83" spans="1:9" ht="17" customHeight="1">
      <c r="A83" s="133"/>
      <c r="B83" s="459" t="s">
        <v>368</v>
      </c>
      <c r="C83" s="456"/>
      <c r="D83" s="456"/>
      <c r="E83" s="499"/>
      <c r="F83" s="495"/>
      <c r="G83" s="410"/>
      <c r="H83" s="667"/>
      <c r="I83" s="40"/>
    </row>
    <row r="84" spans="1:9" ht="17" customHeight="1">
      <c r="A84" s="133"/>
      <c r="B84" s="499"/>
      <c r="C84" s="456"/>
      <c r="D84" s="456"/>
      <c r="E84" s="495"/>
      <c r="F84" s="495"/>
      <c r="G84" s="274"/>
      <c r="H84" s="584" t="s">
        <v>481</v>
      </c>
      <c r="I84" s="40"/>
    </row>
    <row r="85" spans="1:9" s="21" customFormat="1" ht="17" customHeight="1" thickBot="1">
      <c r="A85" s="136">
        <v>2200</v>
      </c>
      <c r="B85" s="472"/>
      <c r="C85" s="472"/>
      <c r="D85" s="510" t="s">
        <v>369</v>
      </c>
      <c r="E85" s="669"/>
      <c r="F85" s="669"/>
      <c r="G85" s="277"/>
      <c r="H85" s="405"/>
      <c r="I85" s="160">
        <v>2200</v>
      </c>
    </row>
    <row r="86" spans="1:9" s="21" customFormat="1" ht="17" customHeight="1">
      <c r="A86" s="144"/>
      <c r="B86" s="495" t="s">
        <v>351</v>
      </c>
      <c r="C86" s="495" t="s">
        <v>352</v>
      </c>
      <c r="D86" s="495" t="s">
        <v>329</v>
      </c>
      <c r="E86" s="495" t="s">
        <v>330</v>
      </c>
      <c r="F86" s="495" t="s">
        <v>331</v>
      </c>
      <c r="G86" s="278"/>
      <c r="H86" s="405"/>
      <c r="I86" s="143"/>
    </row>
    <row r="87" spans="1:9" s="21" customFormat="1" ht="17" customHeight="1">
      <c r="A87" s="144"/>
      <c r="B87" s="495"/>
      <c r="C87" s="495"/>
      <c r="D87" s="495"/>
      <c r="E87" s="495"/>
      <c r="F87" s="495"/>
      <c r="G87" s="277"/>
      <c r="H87" s="285"/>
      <c r="I87" s="139"/>
    </row>
    <row r="88" spans="1:9" ht="17" customHeight="1">
      <c r="A88" s="147">
        <v>30</v>
      </c>
      <c r="B88" s="467"/>
      <c r="C88" s="467"/>
      <c r="D88" s="467"/>
      <c r="E88" s="471"/>
      <c r="F88" s="574">
        <v>2235</v>
      </c>
      <c r="G88" s="411"/>
      <c r="H88" s="377"/>
      <c r="I88" s="34">
        <v>30</v>
      </c>
    </row>
    <row r="89" spans="1:9" ht="17" customHeight="1">
      <c r="A89" s="154"/>
      <c r="B89" s="499" t="s">
        <v>374</v>
      </c>
      <c r="C89" s="456"/>
      <c r="D89" s="456"/>
      <c r="E89" s="456"/>
      <c r="F89" s="456"/>
      <c r="G89" s="269" t="s">
        <v>50</v>
      </c>
      <c r="H89" s="378" t="s">
        <v>256</v>
      </c>
      <c r="I89" s="40"/>
    </row>
    <row r="90" spans="1:9" ht="17" customHeight="1">
      <c r="A90" s="133"/>
      <c r="B90" s="469"/>
      <c r="C90" s="503"/>
      <c r="D90" s="469" t="s">
        <v>375</v>
      </c>
      <c r="E90" s="469"/>
      <c r="F90" s="469"/>
      <c r="G90" s="284" t="s">
        <v>303</v>
      </c>
      <c r="H90" s="285"/>
      <c r="I90" s="40"/>
    </row>
    <row r="91" spans="1:9" ht="17" customHeight="1">
      <c r="A91" s="133"/>
      <c r="B91" s="495" t="s">
        <v>331</v>
      </c>
      <c r="C91" s="495" t="s">
        <v>332</v>
      </c>
      <c r="D91" s="495" t="s">
        <v>148</v>
      </c>
      <c r="E91" s="495" t="s">
        <v>149</v>
      </c>
      <c r="F91" s="495" t="s">
        <v>150</v>
      </c>
      <c r="G91" s="286" t="s">
        <v>49</v>
      </c>
      <c r="H91" s="285"/>
      <c r="I91" s="40"/>
    </row>
    <row r="92" spans="1:9" ht="17" customHeight="1" thickBot="1">
      <c r="A92" s="136">
        <v>2300</v>
      </c>
      <c r="B92" s="457"/>
      <c r="C92" s="457"/>
      <c r="D92" s="470"/>
      <c r="E92" s="470"/>
      <c r="F92" s="574">
        <v>2305</v>
      </c>
      <c r="G92" s="412"/>
      <c r="H92" s="285" t="s">
        <v>304</v>
      </c>
      <c r="I92" s="160">
        <v>2300</v>
      </c>
    </row>
    <row r="93" spans="1:9" s="21" customFormat="1" ht="17" customHeight="1">
      <c r="A93" s="182"/>
      <c r="B93" s="231" t="s">
        <v>259</v>
      </c>
      <c r="C93" s="219"/>
      <c r="D93" s="237"/>
      <c r="E93" s="547" t="s">
        <v>419</v>
      </c>
      <c r="F93" s="281">
        <v>800632426</v>
      </c>
      <c r="G93" s="383" t="s">
        <v>260</v>
      </c>
      <c r="H93" s="285" t="s">
        <v>261</v>
      </c>
      <c r="I93" s="143"/>
    </row>
    <row r="94" spans="1:9" s="21" customFormat="1" ht="17" customHeight="1">
      <c r="A94" s="182"/>
      <c r="B94" s="236"/>
      <c r="C94" s="238" t="s">
        <v>207</v>
      </c>
      <c r="D94" s="280"/>
      <c r="E94" s="549" t="s">
        <v>420</v>
      </c>
      <c r="F94" s="238" t="s">
        <v>207</v>
      </c>
      <c r="G94" s="246" t="s">
        <v>305</v>
      </c>
      <c r="H94" s="384"/>
      <c r="I94" s="139"/>
    </row>
    <row r="95" spans="1:9" s="21" customFormat="1" ht="17" customHeight="1" thickBot="1">
      <c r="A95" s="185">
        <v>2315</v>
      </c>
      <c r="B95" s="236" t="s">
        <v>306</v>
      </c>
      <c r="C95" s="237" t="str">
        <f>"# " &amp; VALUE(RIGHT(B95,4)+1)</f>
        <v># 3620</v>
      </c>
      <c r="D95" s="237" t="str">
        <f>"# " &amp; VALUE(RIGHT(C95,4)+1)</f>
        <v># 3621</v>
      </c>
      <c r="E95" s="546" t="s">
        <v>421</v>
      </c>
      <c r="F95" s="382" t="s">
        <v>307</v>
      </c>
      <c r="G95" s="387" t="s">
        <v>308</v>
      </c>
      <c r="H95" s="385">
        <v>2315</v>
      </c>
      <c r="I95" s="359">
        <v>2315</v>
      </c>
    </row>
    <row r="96" spans="1:9" ht="17" customHeight="1" thickBot="1">
      <c r="A96" s="28">
        <v>30</v>
      </c>
      <c r="B96" s="290"/>
      <c r="C96" s="294"/>
      <c r="D96" s="294"/>
      <c r="E96" s="545"/>
      <c r="F96" s="294"/>
      <c r="G96" s="668" t="s">
        <v>33</v>
      </c>
      <c r="H96" s="663"/>
      <c r="I96" s="360">
        <v>30</v>
      </c>
    </row>
    <row r="97" spans="1:9" ht="17" customHeight="1">
      <c r="A97" s="35"/>
      <c r="B97" s="236"/>
      <c r="C97" s="223"/>
      <c r="D97" s="223" t="s">
        <v>33</v>
      </c>
      <c r="E97" s="548"/>
      <c r="F97" s="221"/>
      <c r="G97" s="245" t="s">
        <v>89</v>
      </c>
      <c r="H97" s="194" t="s">
        <v>20</v>
      </c>
      <c r="I97" s="40"/>
    </row>
    <row r="98" spans="1:9" ht="17" customHeight="1">
      <c r="A98" s="45"/>
      <c r="B98" s="236"/>
      <c r="C98" s="241"/>
      <c r="D98" s="241"/>
      <c r="E98" s="544"/>
      <c r="F98" s="292"/>
      <c r="G98" s="386" t="s">
        <v>309</v>
      </c>
      <c r="H98" s="190" t="s">
        <v>310</v>
      </c>
      <c r="I98" s="40"/>
    </row>
    <row r="99" spans="1:9" ht="17" customHeight="1" thickBot="1">
      <c r="A99" s="45"/>
      <c r="B99" s="236"/>
      <c r="C99" s="241"/>
      <c r="D99" s="241"/>
      <c r="E99" s="543"/>
      <c r="F99" s="219">
        <v>2350</v>
      </c>
      <c r="G99" s="387" t="s">
        <v>69</v>
      </c>
      <c r="H99" s="60"/>
      <c r="I99" s="40"/>
    </row>
    <row r="100" spans="1:9" s="21" customFormat="1" ht="17" customHeight="1" thickBot="1">
      <c r="A100" s="11" t="s">
        <v>9</v>
      </c>
      <c r="B100" s="380"/>
      <c r="C100" s="381"/>
      <c r="D100" s="381" t="s">
        <v>267</v>
      </c>
      <c r="E100" s="543"/>
      <c r="F100" s="413"/>
      <c r="G100" s="247"/>
      <c r="H100" s="192"/>
      <c r="I100" s="44" t="s">
        <v>9</v>
      </c>
    </row>
    <row r="101" spans="1:9" ht="17" customHeight="1">
      <c r="A101" s="22"/>
      <c r="B101" s="193" t="s">
        <v>17</v>
      </c>
      <c r="C101" s="175" t="s">
        <v>17</v>
      </c>
      <c r="D101" s="175" t="s">
        <v>17</v>
      </c>
      <c r="E101" s="24" t="s">
        <v>17</v>
      </c>
      <c r="F101" s="49" t="s">
        <v>17</v>
      </c>
      <c r="G101" s="176" t="s">
        <v>34</v>
      </c>
      <c r="H101" s="194" t="s">
        <v>20</v>
      </c>
      <c r="I101" s="27"/>
    </row>
    <row r="102" spans="1:9" ht="17" customHeight="1">
      <c r="A102" s="45"/>
      <c r="B102" s="41" t="str">
        <f>$B$27</f>
        <v>新聞掏寶  # 211</v>
      </c>
      <c r="C102" s="115" t="str">
        <f>C61</f>
        <v>懿想得到 # 6</v>
      </c>
      <c r="D102" s="24" t="str">
        <f>D61</f>
        <v>這㇐站阿拉伯 Arabian Days &amp; Nights (20 EPI)</v>
      </c>
      <c r="E102" s="632" t="str">
        <f>E61</f>
        <v>關注關注組 Eyes On Concern Groups (27 EPI)</v>
      </c>
      <c r="F102" s="658"/>
      <c r="G102" s="43" t="str">
        <f>G42</f>
        <v>周六聊Teen谷 # 33</v>
      </c>
      <c r="H102" s="195" t="str">
        <f>H71</f>
        <v>星期日檔案 # 28</v>
      </c>
      <c r="I102" s="40"/>
    </row>
    <row r="103" spans="1:9" ht="17" customHeight="1">
      <c r="A103" s="28">
        <v>30</v>
      </c>
      <c r="B103" s="196"/>
      <c r="C103" s="116"/>
      <c r="D103" s="115" t="str">
        <f>D62</f>
        <v># 9</v>
      </c>
      <c r="E103" s="115" t="str">
        <f>E62</f>
        <v># 17</v>
      </c>
      <c r="F103" s="63" t="str">
        <f>F62</f>
        <v># 18</v>
      </c>
      <c r="G103" s="116"/>
      <c r="H103" s="195"/>
      <c r="I103" s="34">
        <v>30</v>
      </c>
    </row>
    <row r="104" spans="1:9" ht="17" customHeight="1">
      <c r="A104" s="45"/>
      <c r="B104" s="36" t="s">
        <v>17</v>
      </c>
      <c r="C104" s="37"/>
      <c r="D104" s="92"/>
      <c r="E104" s="92"/>
      <c r="F104" s="92"/>
      <c r="G104" s="197" t="s">
        <v>34</v>
      </c>
      <c r="H104" s="198"/>
      <c r="I104" s="105"/>
    </row>
    <row r="105" spans="1:9" s="21" customFormat="1" ht="17" customHeight="1" thickBot="1">
      <c r="A105" s="11" t="s">
        <v>10</v>
      </c>
      <c r="B105" s="149"/>
      <c r="C105" s="149"/>
      <c r="D105" s="150" t="s">
        <v>252</v>
      </c>
      <c r="E105" s="666"/>
      <c r="F105" s="666"/>
      <c r="G105" s="632" t="s">
        <v>182</v>
      </c>
      <c r="H105" s="633"/>
      <c r="I105" s="120" t="s">
        <v>10</v>
      </c>
    </row>
    <row r="106" spans="1:9" ht="17" customHeight="1">
      <c r="A106" s="121"/>
      <c r="B106" s="63" t="s">
        <v>67</v>
      </c>
      <c r="C106" s="63" t="str">
        <f>"# " &amp; VALUE(RIGHT(B106,2)+1)</f>
        <v># 7</v>
      </c>
      <c r="D106" s="63" t="str">
        <f>"# " &amp; VALUE(RIGHT(C106,2)+1)</f>
        <v># 8</v>
      </c>
      <c r="E106" s="63" t="str">
        <f>"# " &amp; VALUE(RIGHT(D106,2)+1)</f>
        <v># 9</v>
      </c>
      <c r="F106" s="63" t="str">
        <f>"# " &amp; VALUE(RIGHT(E106,2)+1)</f>
        <v># 10</v>
      </c>
      <c r="G106" s="59" t="str">
        <f>G16</f>
        <v># 14</v>
      </c>
      <c r="H106" s="65" t="str">
        <f>H16</f>
        <v># 15</v>
      </c>
      <c r="I106" s="106"/>
    </row>
    <row r="107" spans="1:9" ht="17" customHeight="1">
      <c r="A107" s="200">
        <v>30</v>
      </c>
      <c r="B107" s="29"/>
      <c r="C107" s="68"/>
      <c r="D107" s="68"/>
      <c r="E107" s="68"/>
      <c r="F107" s="68"/>
      <c r="G107" s="31"/>
      <c r="H107" s="192"/>
      <c r="I107" s="107">
        <v>30</v>
      </c>
    </row>
    <row r="108" spans="1:9" ht="17" customHeight="1">
      <c r="A108" s="127"/>
      <c r="B108" s="486" t="s">
        <v>17</v>
      </c>
      <c r="C108" s="456"/>
      <c r="D108" s="495"/>
      <c r="E108" s="495"/>
      <c r="F108" s="485"/>
      <c r="G108" s="477" t="s">
        <v>170</v>
      </c>
      <c r="H108" s="585" t="s">
        <v>480</v>
      </c>
      <c r="I108" s="201"/>
    </row>
    <row r="109" spans="1:9" s="21" customFormat="1" ht="17" customHeight="1" thickBot="1">
      <c r="A109" s="11" t="s">
        <v>11</v>
      </c>
      <c r="B109" s="484"/>
      <c r="C109" s="507"/>
      <c r="D109" s="495" t="s">
        <v>349</v>
      </c>
      <c r="E109" s="495"/>
      <c r="F109" s="495"/>
      <c r="G109" s="516"/>
      <c r="H109" s="515"/>
      <c r="I109" s="44" t="s">
        <v>11</v>
      </c>
    </row>
    <row r="110" spans="1:9" ht="17" customHeight="1">
      <c r="A110" s="121"/>
      <c r="B110" s="484" t="s">
        <v>331</v>
      </c>
      <c r="C110" s="495" t="s">
        <v>332</v>
      </c>
      <c r="D110" s="495" t="s">
        <v>148</v>
      </c>
      <c r="E110" s="495" t="s">
        <v>149</v>
      </c>
      <c r="F110" s="495" t="s">
        <v>150</v>
      </c>
      <c r="G110" s="519"/>
      <c r="H110" s="514"/>
      <c r="I110" s="106"/>
    </row>
    <row r="111" spans="1:9" ht="17" customHeight="1">
      <c r="A111" s="123">
        <v>30</v>
      </c>
      <c r="B111" s="513"/>
      <c r="C111" s="457"/>
      <c r="D111" s="457"/>
      <c r="E111" s="457"/>
      <c r="F111" s="457"/>
      <c r="G111" s="516"/>
      <c r="H111" s="514"/>
      <c r="I111" s="107">
        <v>30</v>
      </c>
    </row>
    <row r="112" spans="1:9" ht="17" customHeight="1">
      <c r="A112" s="127"/>
      <c r="B112" s="539" t="s">
        <v>17</v>
      </c>
      <c r="C112" s="540"/>
      <c r="D112" s="534" t="s">
        <v>325</v>
      </c>
      <c r="E112" s="534"/>
      <c r="F112" s="534"/>
      <c r="G112" s="504" t="s">
        <v>401</v>
      </c>
      <c r="H112" s="493" t="s">
        <v>402</v>
      </c>
      <c r="I112" s="201"/>
    </row>
    <row r="113" spans="1:9" s="21" customFormat="1" ht="17" customHeight="1" thickBot="1">
      <c r="A113" s="11" t="s">
        <v>12</v>
      </c>
      <c r="B113" s="533" t="s">
        <v>418</v>
      </c>
      <c r="C113" s="533" t="s">
        <v>361</v>
      </c>
      <c r="D113" s="533" t="s">
        <v>363</v>
      </c>
      <c r="E113" s="533" t="s">
        <v>389</v>
      </c>
      <c r="F113" s="533" t="s">
        <v>390</v>
      </c>
      <c r="G113" s="525"/>
      <c r="H113" s="584" t="s">
        <v>481</v>
      </c>
      <c r="I113" s="44" t="s">
        <v>12</v>
      </c>
    </row>
    <row r="114" spans="1:9" ht="17" customHeight="1">
      <c r="A114" s="121"/>
      <c r="B114" s="512" t="s">
        <v>17</v>
      </c>
      <c r="C114" s="459"/>
      <c r="D114" s="480" t="s">
        <v>244</v>
      </c>
      <c r="E114" s="488"/>
      <c r="F114" s="488"/>
      <c r="G114" s="516"/>
      <c r="H114" s="493"/>
      <c r="I114" s="106"/>
    </row>
    <row r="115" spans="1:9" ht="17" customHeight="1">
      <c r="A115" s="200">
        <v>30</v>
      </c>
      <c r="B115" s="457" t="s">
        <v>383</v>
      </c>
      <c r="C115" s="457" t="s">
        <v>384</v>
      </c>
      <c r="D115" s="457" t="s">
        <v>385</v>
      </c>
      <c r="E115" s="457" t="s">
        <v>386</v>
      </c>
      <c r="F115" s="457" t="s">
        <v>387</v>
      </c>
      <c r="G115" s="479"/>
      <c r="H115" s="481"/>
      <c r="I115" s="107">
        <v>30</v>
      </c>
    </row>
    <row r="116" spans="1:9" ht="17" customHeight="1">
      <c r="A116" s="123"/>
      <c r="B116" s="478" t="s">
        <v>17</v>
      </c>
      <c r="C116" s="459" t="s">
        <v>17</v>
      </c>
      <c r="D116" s="491" t="s">
        <v>17</v>
      </c>
      <c r="E116" s="491" t="s">
        <v>17</v>
      </c>
      <c r="F116" s="491" t="s">
        <v>17</v>
      </c>
      <c r="G116" s="462" t="s">
        <v>244</v>
      </c>
      <c r="H116" s="480" t="s">
        <v>268</v>
      </c>
      <c r="I116" s="110"/>
    </row>
    <row r="117" spans="1:9" s="21" customFormat="1" ht="17" customHeight="1" thickBot="1">
      <c r="A117" s="11" t="s">
        <v>15</v>
      </c>
      <c r="B117" s="476" t="s">
        <v>403</v>
      </c>
      <c r="C117" s="495" t="s">
        <v>404</v>
      </c>
      <c r="D117" s="517" t="s">
        <v>405</v>
      </c>
      <c r="E117" s="517" t="s">
        <v>406</v>
      </c>
      <c r="F117" s="494" t="s">
        <v>407</v>
      </c>
      <c r="G117" s="517" t="s">
        <v>388</v>
      </c>
      <c r="H117" s="457" t="s">
        <v>408</v>
      </c>
      <c r="I117" s="44" t="s">
        <v>15</v>
      </c>
    </row>
    <row r="118" spans="1:9" ht="17" customHeight="1">
      <c r="A118" s="121"/>
      <c r="B118" s="36" t="s">
        <v>17</v>
      </c>
      <c r="C118" s="37"/>
      <c r="D118" s="63"/>
      <c r="E118" s="63"/>
      <c r="F118" s="38"/>
      <c r="G118" s="477" t="s">
        <v>170</v>
      </c>
      <c r="H118" s="534" t="s">
        <v>325</v>
      </c>
      <c r="I118" s="106"/>
    </row>
    <row r="119" spans="1:9" ht="17" customHeight="1">
      <c r="A119" s="200">
        <v>30</v>
      </c>
      <c r="B119" s="202"/>
      <c r="C119" s="63"/>
      <c r="D119" s="63" t="s">
        <v>409</v>
      </c>
      <c r="E119" s="63"/>
      <c r="F119" s="63"/>
      <c r="G119" s="517" t="s">
        <v>410</v>
      </c>
      <c r="H119" s="533" t="s">
        <v>391</v>
      </c>
      <c r="I119" s="107">
        <v>30</v>
      </c>
    </row>
    <row r="120" spans="1:9" ht="17" customHeight="1">
      <c r="A120" s="123"/>
      <c r="B120" s="41" t="str">
        <f>B65</f>
        <v># 1</v>
      </c>
      <c r="C120" s="63" t="str">
        <f>C65</f>
        <v># 2</v>
      </c>
      <c r="D120" s="63" t="str">
        <f>D65</f>
        <v># 3</v>
      </c>
      <c r="E120" s="63" t="str">
        <f>E65</f>
        <v># 4</v>
      </c>
      <c r="F120" s="63" t="str">
        <f>F65</f>
        <v># 5</v>
      </c>
      <c r="G120" s="176" t="s">
        <v>34</v>
      </c>
      <c r="H120" s="194" t="s">
        <v>20</v>
      </c>
      <c r="I120" s="201"/>
    </row>
    <row r="121" spans="1:9" s="21" customFormat="1" ht="17" customHeight="1" thickBot="1">
      <c r="A121" s="11" t="s">
        <v>13</v>
      </c>
      <c r="B121" s="67"/>
      <c r="C121" s="68"/>
      <c r="D121" s="68"/>
      <c r="E121" s="68"/>
      <c r="F121" s="68"/>
      <c r="G121" s="181" t="str">
        <f>G76</f>
        <v>一條麻甩在東莞 # 8</v>
      </c>
      <c r="H121" s="59" t="str">
        <f>H92</f>
        <v>J Music #50</v>
      </c>
      <c r="I121" s="44" t="s">
        <v>13</v>
      </c>
    </row>
    <row r="122" spans="1:9" ht="17" customHeight="1">
      <c r="A122" s="45"/>
      <c r="B122" s="128" t="s">
        <v>17</v>
      </c>
      <c r="C122" s="71"/>
      <c r="D122" s="6"/>
      <c r="E122" s="6"/>
      <c r="F122" s="6"/>
      <c r="G122" s="176" t="s">
        <v>34</v>
      </c>
      <c r="H122" s="194" t="s">
        <v>20</v>
      </c>
      <c r="I122" s="40"/>
    </row>
    <row r="123" spans="1:9" ht="17" customHeight="1">
      <c r="A123" s="200" t="s">
        <v>2</v>
      </c>
      <c r="B123" s="205"/>
      <c r="C123" s="5"/>
      <c r="D123" s="63" t="str">
        <f>D39</f>
        <v>流行都市  Big City Shop 2024</v>
      </c>
      <c r="E123" s="6"/>
      <c r="F123" s="63"/>
      <c r="G123" s="43" t="str">
        <f>G71</f>
        <v>新聞透視 # 33</v>
      </c>
      <c r="H123" s="59" t="str">
        <f>H40</f>
        <v>開心無敵獎門人 # 5</v>
      </c>
      <c r="I123" s="107" t="s">
        <v>2</v>
      </c>
    </row>
    <row r="124" spans="1:9" ht="17" customHeight="1">
      <c r="A124" s="123"/>
      <c r="B124" s="63" t="str">
        <f>B40</f>
        <v># 165</v>
      </c>
      <c r="C124" s="63" t="str">
        <f>C40</f>
        <v># 166</v>
      </c>
      <c r="D124" s="63" t="str">
        <f>D40</f>
        <v># 167</v>
      </c>
      <c r="E124" s="63" t="str">
        <f>E40</f>
        <v># 168</v>
      </c>
      <c r="F124" s="63" t="str">
        <f>F40</f>
        <v># 169</v>
      </c>
      <c r="G124" s="176" t="s">
        <v>34</v>
      </c>
      <c r="H124" s="63"/>
      <c r="I124" s="110"/>
    </row>
    <row r="125" spans="1:9" ht="17" customHeight="1" thickBot="1">
      <c r="A125" s="206" t="s">
        <v>14</v>
      </c>
      <c r="B125" s="207"/>
      <c r="C125" s="208"/>
      <c r="D125" s="208"/>
      <c r="E125" s="208"/>
      <c r="F125" s="209"/>
      <c r="G125" s="210" t="str">
        <f>G42</f>
        <v>周六聊Teen谷 # 33</v>
      </c>
      <c r="H125" s="211"/>
      <c r="I125" s="44" t="s">
        <v>14</v>
      </c>
    </row>
    <row r="126" spans="1:9" ht="17" customHeight="1" thickTop="1">
      <c r="A126" s="212"/>
      <c r="B126" s="5"/>
      <c r="C126" s="6"/>
      <c r="D126" s="6"/>
      <c r="E126" s="6"/>
      <c r="F126" s="6"/>
      <c r="G126" s="6"/>
      <c r="H126" s="653">
        <f ca="1">TODAY()</f>
        <v>45534</v>
      </c>
      <c r="I126" s="654"/>
    </row>
    <row r="127" spans="1:9" ht="17" customHeight="1"/>
    <row r="128" spans="1:9" ht="17" customHeight="1"/>
    <row r="129" ht="17" customHeight="1"/>
  </sheetData>
  <mergeCells count="21">
    <mergeCell ref="E61:F61"/>
    <mergeCell ref="C1:G1"/>
    <mergeCell ref="H2:I2"/>
    <mergeCell ref="D6:E6"/>
    <mergeCell ref="F6:G6"/>
    <mergeCell ref="B11:F11"/>
    <mergeCell ref="G11:H11"/>
    <mergeCell ref="G15:H15"/>
    <mergeCell ref="G26:H26"/>
    <mergeCell ref="G27:H27"/>
    <mergeCell ref="C56:D56"/>
    <mergeCell ref="E56:F56"/>
    <mergeCell ref="E105:F105"/>
    <mergeCell ref="G105:H105"/>
    <mergeCell ref="H126:I126"/>
    <mergeCell ref="B68:F68"/>
    <mergeCell ref="G68:H68"/>
    <mergeCell ref="H82:H83"/>
    <mergeCell ref="G96:H96"/>
    <mergeCell ref="E102:F102"/>
    <mergeCell ref="E85:F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9175-E70E-47F8-AB26-1A87B124E441}">
  <dimension ref="A1:I129"/>
  <sheetViews>
    <sheetView tabSelected="1" zoomScale="69" zoomScaleNormal="69" workbookViewId="0">
      <pane ySplit="4" topLeftCell="A46" activePane="bottomLeft" state="frozen"/>
      <selection pane="bottomLeft" activeCell="F60" sqref="F60"/>
    </sheetView>
  </sheetViews>
  <sheetFormatPr defaultColWidth="9.453125" defaultRowHeight="15.5"/>
  <cols>
    <col min="1" max="1" width="7.6328125" style="213" customWidth="1"/>
    <col min="2" max="8" width="32.6328125" style="4" customWidth="1"/>
    <col min="9" max="9" width="7.6328125" style="214" customWidth="1"/>
    <col min="10" max="16384" width="9.453125" style="4"/>
  </cols>
  <sheetData>
    <row r="1" spans="1:9" ht="36" customHeight="1">
      <c r="A1" s="2"/>
      <c r="B1" s="3"/>
      <c r="C1" s="634" t="s">
        <v>423</v>
      </c>
      <c r="D1" s="634"/>
      <c r="E1" s="634"/>
      <c r="F1" s="634"/>
      <c r="G1" s="634"/>
      <c r="H1" s="3"/>
      <c r="I1" s="3"/>
    </row>
    <row r="2" spans="1:9" ht="17" customHeight="1" thickBot="1">
      <c r="A2" s="5" t="s">
        <v>424</v>
      </c>
      <c r="B2" s="6"/>
      <c r="C2" s="6"/>
      <c r="D2" s="1" t="s">
        <v>18</v>
      </c>
      <c r="E2" s="1"/>
      <c r="F2" s="7"/>
      <c r="G2" s="7"/>
      <c r="H2" s="635" t="s">
        <v>425</v>
      </c>
      <c r="I2" s="635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45530</v>
      </c>
      <c r="C4" s="12">
        <f t="shared" ref="C4:H4" si="0">SUM(B4+1)</f>
        <v>45531</v>
      </c>
      <c r="D4" s="13">
        <f t="shared" si="0"/>
        <v>45532</v>
      </c>
      <c r="E4" s="13">
        <f t="shared" si="0"/>
        <v>45533</v>
      </c>
      <c r="F4" s="13">
        <f t="shared" si="0"/>
        <v>45534</v>
      </c>
      <c r="G4" s="13">
        <f t="shared" si="0"/>
        <v>45535</v>
      </c>
      <c r="H4" s="13">
        <f t="shared" si="0"/>
        <v>45536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641" t="s">
        <v>178</v>
      </c>
      <c r="E6" s="642"/>
      <c r="F6" s="648" t="s">
        <v>179</v>
      </c>
      <c r="G6" s="649"/>
      <c r="H6" s="424" t="s">
        <v>17</v>
      </c>
      <c r="I6" s="27"/>
    </row>
    <row r="7" spans="1:9" ht="17" customHeight="1">
      <c r="A7" s="28">
        <v>30</v>
      </c>
      <c r="B7" s="29" t="str">
        <f>LEFT($H$64,5) &amp; " # " &amp; VALUE(RIGHT($H$64,2)-1)</f>
        <v>財經透視  # 34</v>
      </c>
      <c r="C7" s="30" t="str">
        <f>B27</f>
        <v>新聞掏寶  # 212</v>
      </c>
      <c r="D7" s="31" t="str">
        <f>C57</f>
        <v># 7</v>
      </c>
      <c r="E7" s="32" t="str">
        <f>"# " &amp; VALUE(RIGHT(D7,2)+1)</f>
        <v># 8</v>
      </c>
      <c r="F7" s="31" t="str">
        <f>E57</f>
        <v># 9</v>
      </c>
      <c r="G7" s="30" t="str">
        <f>F57</f>
        <v># 10</v>
      </c>
      <c r="H7" s="33" t="str">
        <f>D71</f>
        <v>玲玲友情報 # 15</v>
      </c>
      <c r="I7" s="34">
        <v>30</v>
      </c>
    </row>
    <row r="8" spans="1:9" ht="17" customHeight="1">
      <c r="A8" s="35"/>
      <c r="B8" s="36" t="s">
        <v>17</v>
      </c>
      <c r="C8" s="37"/>
      <c r="D8" s="37"/>
      <c r="E8" s="38" t="str">
        <f>$E$73</f>
        <v>東張西望  Scoop 2024</v>
      </c>
      <c r="F8" s="37"/>
      <c r="G8" s="37"/>
      <c r="H8" s="37"/>
      <c r="I8" s="40"/>
    </row>
    <row r="9" spans="1:9" s="21" customFormat="1" ht="17" customHeight="1" thickBot="1">
      <c r="A9" s="11" t="s">
        <v>0</v>
      </c>
      <c r="B9" s="41" t="str">
        <f>"# " &amp; VALUE(RIGHT(B74,3)-1)</f>
        <v># 230</v>
      </c>
      <c r="C9" s="42" t="str">
        <f>B74</f>
        <v># 231</v>
      </c>
      <c r="D9" s="42" t="str">
        <f t="shared" ref="D9:H9" si="1">C74</f>
        <v># 232</v>
      </c>
      <c r="E9" s="42" t="str">
        <f t="shared" si="1"/>
        <v># 233</v>
      </c>
      <c r="F9" s="42" t="str">
        <f t="shared" si="1"/>
        <v># 234</v>
      </c>
      <c r="G9" s="42" t="str">
        <f t="shared" si="1"/>
        <v># 235</v>
      </c>
      <c r="H9" s="42" t="str">
        <f t="shared" si="1"/>
        <v># 236</v>
      </c>
      <c r="I9" s="44" t="s">
        <v>0</v>
      </c>
    </row>
    <row r="10" spans="1:9" ht="17" customHeight="1">
      <c r="A10" s="45"/>
      <c r="B10" s="215"/>
      <c r="C10" s="216"/>
      <c r="D10" s="216"/>
      <c r="E10" s="216"/>
      <c r="F10" s="217"/>
      <c r="G10" s="215"/>
      <c r="H10" s="218"/>
      <c r="I10" s="27"/>
    </row>
    <row r="11" spans="1:9" ht="17" customHeight="1">
      <c r="A11" s="28">
        <v>30</v>
      </c>
      <c r="B11" s="639" t="s">
        <v>426</v>
      </c>
      <c r="C11" s="637"/>
      <c r="D11" s="637"/>
      <c r="E11" s="637"/>
      <c r="F11" s="638"/>
      <c r="G11" s="639" t="s">
        <v>31</v>
      </c>
      <c r="H11" s="640"/>
      <c r="I11" s="34">
        <v>30</v>
      </c>
    </row>
    <row r="12" spans="1:9" ht="17" customHeight="1">
      <c r="A12" s="46"/>
      <c r="B12" s="222"/>
      <c r="C12" s="219"/>
      <c r="D12" s="223"/>
      <c r="E12" s="219"/>
      <c r="F12" s="220"/>
      <c r="G12" s="222"/>
      <c r="H12" s="224"/>
      <c r="I12" s="40"/>
    </row>
    <row r="13" spans="1:9" s="21" customFormat="1" ht="17" customHeight="1" thickBot="1">
      <c r="A13" s="47" t="s">
        <v>1</v>
      </c>
      <c r="B13" s="225"/>
      <c r="C13" s="226"/>
      <c r="D13" s="227"/>
      <c r="E13" s="227"/>
      <c r="F13" s="228"/>
      <c r="G13" s="229"/>
      <c r="H13" s="230"/>
      <c r="I13" s="44" t="s">
        <v>1</v>
      </c>
    </row>
    <row r="14" spans="1:9" ht="17" customHeight="1">
      <c r="A14" s="48"/>
      <c r="B14" s="49">
        <v>800164256</v>
      </c>
      <c r="C14" s="49"/>
      <c r="D14" s="49"/>
      <c r="E14" s="71"/>
      <c r="F14" s="50"/>
      <c r="G14" s="51" t="s">
        <v>61</v>
      </c>
      <c r="H14" s="49"/>
      <c r="I14" s="52"/>
    </row>
    <row r="15" spans="1:9" ht="17" customHeight="1">
      <c r="A15" s="53" t="s">
        <v>2</v>
      </c>
      <c r="B15" s="54"/>
      <c r="C15" s="55"/>
      <c r="D15" s="56" t="s">
        <v>181</v>
      </c>
      <c r="E15" s="58"/>
      <c r="F15" s="57"/>
      <c r="G15" s="632" t="s">
        <v>182</v>
      </c>
      <c r="H15" s="633"/>
      <c r="I15" s="61" t="s">
        <v>2</v>
      </c>
    </row>
    <row r="16" spans="1:9" ht="17" customHeight="1">
      <c r="A16" s="62"/>
      <c r="B16" s="41" t="s">
        <v>183</v>
      </c>
      <c r="C16" s="63" t="str">
        <f t="shared" ref="C16:F16" si="2">"# " &amp; VALUE(RIGHT(B16,2)+1)</f>
        <v># 13</v>
      </c>
      <c r="D16" s="63" t="str">
        <f t="shared" si="2"/>
        <v># 14</v>
      </c>
      <c r="E16" s="63" t="str">
        <f t="shared" si="2"/>
        <v># 15</v>
      </c>
      <c r="F16" s="64" t="str">
        <f t="shared" si="2"/>
        <v># 16</v>
      </c>
      <c r="G16" s="59" t="s">
        <v>427</v>
      </c>
      <c r="H16" s="65" t="s">
        <v>288</v>
      </c>
      <c r="I16" s="66"/>
    </row>
    <row r="17" spans="1:9" s="21" customFormat="1" ht="17" customHeight="1" thickBot="1">
      <c r="A17" s="47" t="s">
        <v>3</v>
      </c>
      <c r="B17" s="67" t="s">
        <v>39</v>
      </c>
      <c r="C17" s="68"/>
      <c r="D17" s="69"/>
      <c r="E17" s="69"/>
      <c r="F17" s="70"/>
      <c r="G17" s="72"/>
      <c r="H17" s="73"/>
      <c r="I17" s="14" t="s">
        <v>16</v>
      </c>
    </row>
    <row r="18" spans="1:9" s="21" customFormat="1" ht="17" customHeight="1">
      <c r="A18" s="335"/>
      <c r="B18" s="91" t="s">
        <v>184</v>
      </c>
      <c r="C18" s="37"/>
      <c r="D18" s="521" t="s">
        <v>185</v>
      </c>
      <c r="E18" s="37"/>
      <c r="F18" s="6"/>
      <c r="G18" s="6"/>
      <c r="H18" s="336"/>
      <c r="I18" s="20"/>
    </row>
    <row r="19" spans="1:9" s="21" customFormat="1" ht="17" customHeight="1">
      <c r="A19" s="337"/>
      <c r="B19" s="68" t="s">
        <v>428</v>
      </c>
      <c r="C19" s="68" t="str">
        <f t="shared" ref="C19:H19" si="3">"# " &amp; VALUE(RIGHT(B19,3)+1)</f>
        <v># 160</v>
      </c>
      <c r="D19" s="68" t="str">
        <f t="shared" si="3"/>
        <v># 161</v>
      </c>
      <c r="E19" s="68" t="str">
        <f t="shared" si="3"/>
        <v># 162</v>
      </c>
      <c r="F19" s="68" t="str">
        <f t="shared" si="3"/>
        <v># 163</v>
      </c>
      <c r="G19" s="68" t="str">
        <f t="shared" si="3"/>
        <v># 164</v>
      </c>
      <c r="H19" s="68" t="str">
        <f t="shared" si="3"/>
        <v># 165</v>
      </c>
      <c r="I19" s="20" t="s">
        <v>186</v>
      </c>
    </row>
    <row r="20" spans="1:9" s="21" customFormat="1" ht="17" customHeight="1">
      <c r="A20" s="337"/>
      <c r="B20" s="36" t="s">
        <v>17</v>
      </c>
      <c r="C20" s="37"/>
      <c r="D20" s="37"/>
      <c r="E20" s="428" t="s">
        <v>187</v>
      </c>
      <c r="F20" s="37"/>
      <c r="G20" s="610" t="s">
        <v>170</v>
      </c>
      <c r="H20" s="424" t="s">
        <v>17</v>
      </c>
      <c r="I20" s="20"/>
    </row>
    <row r="21" spans="1:9" ht="17" customHeight="1">
      <c r="A21" s="338" t="s">
        <v>2</v>
      </c>
      <c r="B21" s="31" t="s">
        <v>429</v>
      </c>
      <c r="C21" s="68" t="s">
        <v>430</v>
      </c>
      <c r="D21" s="68" t="s">
        <v>431</v>
      </c>
      <c r="E21" s="68" t="s">
        <v>432</v>
      </c>
      <c r="F21" s="68" t="s">
        <v>433</v>
      </c>
      <c r="G21" s="616" t="s">
        <v>485</v>
      </c>
      <c r="H21" s="339" t="s">
        <v>435</v>
      </c>
      <c r="I21" s="61" t="s">
        <v>2</v>
      </c>
    </row>
    <row r="22" spans="1:9" ht="17" customHeight="1">
      <c r="A22" s="81"/>
      <c r="B22" s="99" t="s">
        <v>189</v>
      </c>
      <c r="C22" s="6"/>
      <c r="D22" s="63"/>
      <c r="E22" s="63" t="s">
        <v>190</v>
      </c>
      <c r="F22" s="63"/>
      <c r="G22" s="6"/>
      <c r="H22" s="608"/>
      <c r="I22" s="85"/>
    </row>
    <row r="23" spans="1:9" s="21" customFormat="1" ht="17" customHeight="1" thickBot="1">
      <c r="A23" s="86" t="s">
        <v>4</v>
      </c>
      <c r="B23" s="31" t="s">
        <v>436</v>
      </c>
      <c r="C23" s="68" t="str">
        <f t="shared" ref="C23:G23" si="4">"# " &amp; VALUE(RIGHT(B23,4)+1)</f>
        <v># 1079</v>
      </c>
      <c r="D23" s="68" t="str">
        <f t="shared" si="4"/>
        <v># 1080</v>
      </c>
      <c r="E23" s="68" t="str">
        <f t="shared" si="4"/>
        <v># 1081</v>
      </c>
      <c r="F23" s="63" t="str">
        <f t="shared" si="4"/>
        <v># 1082</v>
      </c>
      <c r="G23" s="63" t="str">
        <f t="shared" si="4"/>
        <v># 1083</v>
      </c>
      <c r="H23" s="588"/>
      <c r="I23" s="20" t="s">
        <v>4</v>
      </c>
    </row>
    <row r="24" spans="1:9" ht="17" customHeight="1">
      <c r="A24" s="89"/>
      <c r="B24" s="556" t="s">
        <v>437</v>
      </c>
      <c r="C24" s="166"/>
      <c r="D24" s="166" t="str">
        <f>D90</f>
        <v>2024香港小姐 女．遊記 Miss Hong Kong Pageant 2024 - A Beautiful Journey (10 EPI)</v>
      </c>
      <c r="E24" s="37"/>
      <c r="F24" s="37"/>
      <c r="G24" s="91">
        <v>800538534</v>
      </c>
      <c r="H24" s="589"/>
      <c r="I24" s="94"/>
    </row>
    <row r="25" spans="1:9" ht="17" customHeight="1">
      <c r="A25" s="95" t="s">
        <v>2</v>
      </c>
      <c r="B25" s="191" t="s">
        <v>106</v>
      </c>
      <c r="C25" s="68" t="str">
        <f>B91</f>
        <v># 1</v>
      </c>
      <c r="D25" s="68" t="str">
        <f>"# " &amp; VALUE(RIGHT(C25,2)+1)</f>
        <v># 2</v>
      </c>
      <c r="E25" s="68" t="str">
        <f>"# " &amp; VALUE(RIGHT(D25,2)+1)</f>
        <v># 3</v>
      </c>
      <c r="F25" s="68" t="str">
        <f>"# " &amp; VALUE(RIGHT(E25,2)+1)</f>
        <v># 4</v>
      </c>
      <c r="G25" s="59"/>
      <c r="H25" s="615" t="s">
        <v>496</v>
      </c>
      <c r="I25" s="61" t="s">
        <v>2</v>
      </c>
    </row>
    <row r="26" spans="1:9" ht="17" customHeight="1">
      <c r="A26" s="97"/>
      <c r="B26" s="98" t="s">
        <v>17</v>
      </c>
      <c r="C26" s="71" t="s">
        <v>17</v>
      </c>
      <c r="D26" s="99" t="s">
        <v>17</v>
      </c>
      <c r="E26" s="99" t="s">
        <v>17</v>
      </c>
      <c r="F26" s="99" t="s">
        <v>17</v>
      </c>
      <c r="G26" s="613" t="s">
        <v>86</v>
      </c>
      <c r="H26" s="670" t="s">
        <v>497</v>
      </c>
      <c r="I26" s="85"/>
    </row>
    <row r="27" spans="1:9" ht="17" customHeight="1" thickBot="1">
      <c r="A27" s="100"/>
      <c r="B27" s="64" t="str">
        <f>LEFT($H$36,5) &amp; " # " &amp; VALUE(RIGHT($H$36,3)-1)</f>
        <v>新聞掏寶  # 212</v>
      </c>
      <c r="C27" s="25" t="str">
        <f>B71</f>
        <v>玲玲友情報 # 14</v>
      </c>
      <c r="D27" s="59" t="str">
        <f>C71</f>
        <v>怪宿宿 #11</v>
      </c>
      <c r="E27" s="59" t="str">
        <f>D71</f>
        <v>玲玲友情報 # 15</v>
      </c>
      <c r="F27" s="59" t="str">
        <f>E71</f>
        <v>台灣萌萌的 # 5</v>
      </c>
      <c r="G27" s="614" t="s">
        <v>85</v>
      </c>
      <c r="H27" s="671"/>
      <c r="I27" s="85"/>
    </row>
    <row r="28" spans="1:9" s="21" customFormat="1" ht="17" customHeight="1" thickBot="1">
      <c r="A28" s="86" t="s">
        <v>5</v>
      </c>
      <c r="B28" s="191"/>
      <c r="C28" s="64"/>
      <c r="D28" s="31"/>
      <c r="E28" s="31"/>
      <c r="F28" s="31"/>
      <c r="G28" s="59" t="s">
        <v>438</v>
      </c>
      <c r="H28" s="588"/>
      <c r="I28" s="20" t="s">
        <v>5</v>
      </c>
    </row>
    <row r="29" spans="1:9" ht="17" customHeight="1">
      <c r="A29" s="101"/>
      <c r="B29" s="71" t="s">
        <v>17</v>
      </c>
      <c r="C29" s="38"/>
      <c r="D29" s="38"/>
      <c r="E29" s="38"/>
      <c r="F29" s="38"/>
      <c r="G29" s="104"/>
      <c r="H29" s="608"/>
      <c r="I29" s="106"/>
    </row>
    <row r="30" spans="1:9" ht="17" customHeight="1">
      <c r="A30" s="95" t="s">
        <v>2</v>
      </c>
      <c r="B30" s="59"/>
      <c r="C30" s="63"/>
      <c r="D30" s="63" t="str">
        <f>D79</f>
        <v>法證先鋒VI 倖存者的救贖 Forensic Heroes VI: Redemption (24 EPI)</v>
      </c>
      <c r="E30" s="63"/>
      <c r="F30" s="63"/>
      <c r="G30" s="59"/>
      <c r="H30" s="588"/>
      <c r="I30" s="107" t="s">
        <v>2</v>
      </c>
    </row>
    <row r="31" spans="1:9" ht="17" customHeight="1">
      <c r="A31" s="81"/>
      <c r="B31" s="59" t="str">
        <f>"# " &amp; VALUE(RIGHT(B80,2)-1)</f>
        <v># 10</v>
      </c>
      <c r="C31" s="63" t="str">
        <f>"# " &amp; VALUE(RIGHT(C80,2)-1)</f>
        <v># 11</v>
      </c>
      <c r="D31" s="63" t="str">
        <f>"# " &amp; VALUE(RIGHT(D80,2)-1)</f>
        <v># 12</v>
      </c>
      <c r="E31" s="63" t="str">
        <f>"# " &amp; VALUE(RIGHT(E80,2)-1)</f>
        <v># 13</v>
      </c>
      <c r="F31" s="63" t="e">
        <f>"# " &amp; VALUE(RIGHT(F80,2)-1)</f>
        <v>#VALUE!</v>
      </c>
      <c r="G31" s="59"/>
      <c r="H31" s="588"/>
      <c r="I31" s="110"/>
    </row>
    <row r="32" spans="1:9" s="21" customFormat="1" ht="17" customHeight="1" thickBot="1">
      <c r="A32" s="86" t="s">
        <v>6</v>
      </c>
      <c r="B32" s="31"/>
      <c r="C32" s="68"/>
      <c r="D32" s="68"/>
      <c r="E32" s="68"/>
      <c r="F32" s="68"/>
      <c r="G32" s="341" t="s">
        <v>39</v>
      </c>
      <c r="H32" s="590"/>
      <c r="I32" s="44" t="s">
        <v>6</v>
      </c>
    </row>
    <row r="33" spans="1:9" ht="17" customHeight="1">
      <c r="A33" s="101"/>
      <c r="B33" s="71" t="s">
        <v>17</v>
      </c>
      <c r="C33" s="6"/>
      <c r="D33" s="6"/>
      <c r="E33" s="63" t="str">
        <f>$E$73</f>
        <v>東張西望  Scoop 2024</v>
      </c>
      <c r="F33" s="6"/>
      <c r="G33" s="37"/>
      <c r="H33" s="37"/>
      <c r="I33" s="110"/>
    </row>
    <row r="34" spans="1:9" ht="17" customHeight="1">
      <c r="A34" s="95" t="s">
        <v>2</v>
      </c>
      <c r="B34" s="68" t="str">
        <f t="shared" ref="B34:H34" si="5">B9</f>
        <v># 230</v>
      </c>
      <c r="C34" s="68" t="str">
        <f t="shared" si="5"/>
        <v># 231</v>
      </c>
      <c r="D34" s="68" t="str">
        <f t="shared" si="5"/>
        <v># 232</v>
      </c>
      <c r="E34" s="68" t="str">
        <f t="shared" si="5"/>
        <v># 233</v>
      </c>
      <c r="F34" s="68" t="str">
        <f t="shared" si="5"/>
        <v># 234</v>
      </c>
      <c r="G34" s="68" t="str">
        <f t="shared" si="5"/>
        <v># 235</v>
      </c>
      <c r="H34" s="68" t="str">
        <f t="shared" si="5"/>
        <v># 236</v>
      </c>
      <c r="I34" s="107" t="s">
        <v>2</v>
      </c>
    </row>
    <row r="35" spans="1:9" ht="17" customHeight="1">
      <c r="A35" s="81"/>
      <c r="B35" s="98" t="s">
        <v>17</v>
      </c>
      <c r="C35" s="71" t="s">
        <v>17</v>
      </c>
      <c r="D35" s="24" t="s">
        <v>17</v>
      </c>
      <c r="E35" s="99" t="s">
        <v>17</v>
      </c>
      <c r="F35" s="99" t="s">
        <v>17</v>
      </c>
      <c r="G35" s="39" t="s">
        <v>20</v>
      </c>
      <c r="H35" s="113" t="s">
        <v>47</v>
      </c>
      <c r="I35" s="114"/>
    </row>
    <row r="36" spans="1:9" ht="17" customHeight="1">
      <c r="A36" s="81"/>
      <c r="B36" s="82" t="str">
        <f>E61</f>
        <v>關注關注組 Eyes On Concern Groups (27 EPI)</v>
      </c>
      <c r="C36" s="63" t="str">
        <f>B61</f>
        <v>開卷 Open Book 2024</v>
      </c>
      <c r="D36" s="115" t="str">
        <f>C61</f>
        <v>懿想得到 # 7</v>
      </c>
      <c r="E36" s="104" t="str">
        <f>D61</f>
        <v>這㇐站阿拉伯 Arabian Days &amp; Nights (20 EPI)</v>
      </c>
      <c r="F36" s="116" t="str">
        <f>E61</f>
        <v>關注關注組 Eyes On Concern Groups (27 EPI)</v>
      </c>
      <c r="G36" s="117" t="s">
        <v>439</v>
      </c>
      <c r="H36" s="118" t="s">
        <v>440</v>
      </c>
      <c r="I36" s="114"/>
    </row>
    <row r="37" spans="1:9" s="21" customFormat="1" ht="17" customHeight="1" thickBot="1">
      <c r="A37" s="86" t="s">
        <v>7</v>
      </c>
      <c r="B37" s="255" t="str">
        <f>"# " &amp; VALUE(RIGHT(E62,2)-1)</f>
        <v># 18</v>
      </c>
      <c r="C37" s="243" t="str">
        <f>B62</f>
        <v># 105</v>
      </c>
      <c r="D37" s="247"/>
      <c r="E37" s="254" t="str">
        <f>D62</f>
        <v># 10</v>
      </c>
      <c r="F37" s="247" t="str">
        <f>E62</f>
        <v># 19</v>
      </c>
      <c r="G37" s="30"/>
      <c r="H37" s="119" t="s">
        <v>48</v>
      </c>
      <c r="I37" s="120" t="s">
        <v>7</v>
      </c>
    </row>
    <row r="38" spans="1:9" ht="17" customHeight="1">
      <c r="A38" s="121"/>
      <c r="B38" s="231" t="s">
        <v>43</v>
      </c>
      <c r="C38" s="232"/>
      <c r="D38" s="233"/>
      <c r="E38" s="234"/>
      <c r="F38" s="235"/>
      <c r="G38" s="75" t="s">
        <v>136</v>
      </c>
      <c r="H38" s="122" t="s">
        <v>71</v>
      </c>
      <c r="I38" s="52"/>
    </row>
    <row r="39" spans="1:9" ht="17" customHeight="1">
      <c r="A39" s="123"/>
      <c r="B39" s="236"/>
      <c r="C39" s="237"/>
      <c r="D39" s="238" t="s">
        <v>200</v>
      </c>
      <c r="E39" s="237"/>
      <c r="F39" s="239"/>
      <c r="G39" s="43" t="s">
        <v>441</v>
      </c>
      <c r="H39" s="124"/>
      <c r="I39" s="85"/>
    </row>
    <row r="40" spans="1:9" ht="17" customHeight="1">
      <c r="A40" s="53" t="s">
        <v>2</v>
      </c>
      <c r="B40" s="236" t="s">
        <v>442</v>
      </c>
      <c r="C40" s="237" t="str">
        <f>"# " &amp; VALUE(RIGHT(B40,3)+1)</f>
        <v># 171</v>
      </c>
      <c r="D40" s="237" t="str">
        <f>"# " &amp; VALUE(RIGHT(C40,3)+1)</f>
        <v># 172</v>
      </c>
      <c r="E40" s="237" t="str">
        <f>"# " &amp; VALUE(RIGHT(D40,3)+1)</f>
        <v># 173</v>
      </c>
      <c r="F40" s="237" t="str">
        <f>"# " &amp; VALUE(RIGHT(E40,3)+1)</f>
        <v># 174</v>
      </c>
      <c r="G40" s="125" t="s">
        <v>135</v>
      </c>
      <c r="H40" s="126" t="s">
        <v>443</v>
      </c>
      <c r="I40" s="61" t="s">
        <v>2</v>
      </c>
    </row>
    <row r="41" spans="1:9" ht="17" customHeight="1">
      <c r="A41" s="127"/>
      <c r="B41" s="240"/>
      <c r="C41" s="241"/>
      <c r="D41" s="241"/>
      <c r="E41" s="241"/>
      <c r="F41" s="241"/>
      <c r="G41" s="245" t="s">
        <v>44</v>
      </c>
      <c r="H41" s="124" t="s">
        <v>70</v>
      </c>
      <c r="I41" s="85"/>
    </row>
    <row r="42" spans="1:9" ht="17" customHeight="1" thickBot="1">
      <c r="A42" s="123"/>
      <c r="B42" s="240"/>
      <c r="C42" s="241"/>
      <c r="D42" s="241"/>
      <c r="E42" s="241"/>
      <c r="F42" s="241"/>
      <c r="G42" s="246" t="s">
        <v>444</v>
      </c>
      <c r="H42" s="124"/>
      <c r="I42" s="85"/>
    </row>
    <row r="43" spans="1:9" s="21" customFormat="1" ht="17" customHeight="1" thickBot="1">
      <c r="A43" s="130" t="s">
        <v>8</v>
      </c>
      <c r="B43" s="242"/>
      <c r="C43" s="237"/>
      <c r="D43" s="237"/>
      <c r="E43" s="243"/>
      <c r="F43" s="244">
        <v>1405</v>
      </c>
      <c r="G43" s="247" t="s">
        <v>22</v>
      </c>
      <c r="H43" s="131"/>
      <c r="I43" s="14" t="s">
        <v>8</v>
      </c>
    </row>
    <row r="44" spans="1:9" ht="17" customHeight="1">
      <c r="A44" s="101"/>
      <c r="B44" s="91" t="s">
        <v>17</v>
      </c>
      <c r="C44" s="38"/>
      <c r="D44" s="92"/>
      <c r="E44" s="92"/>
      <c r="F44" s="103"/>
      <c r="G44" s="129" t="s">
        <v>17</v>
      </c>
      <c r="H44" s="92" t="s">
        <v>17</v>
      </c>
      <c r="I44" s="106"/>
    </row>
    <row r="45" spans="1:9" ht="17" customHeight="1">
      <c r="A45" s="132" t="s">
        <v>2</v>
      </c>
      <c r="B45" s="99"/>
      <c r="C45" s="63"/>
      <c r="D45" s="149" t="str">
        <f>D85</f>
        <v>星河長明 Shining Just for You (25 EPI)</v>
      </c>
      <c r="E45" s="149"/>
      <c r="F45" s="342"/>
      <c r="G45" s="30" t="str">
        <f>C71</f>
        <v>怪宿宿 #11</v>
      </c>
      <c r="H45" s="63" t="str">
        <f>$E$71</f>
        <v>台灣萌萌的 # 5</v>
      </c>
      <c r="I45" s="107" t="s">
        <v>2</v>
      </c>
    </row>
    <row r="46" spans="1:9" ht="17" customHeight="1">
      <c r="A46" s="133"/>
      <c r="B46" s="63" t="str">
        <f>"# " &amp; VALUE(RIGHT(B86,2)-1)</f>
        <v># 6</v>
      </c>
      <c r="C46" s="63" t="str">
        <f>"# " &amp; VALUE(RIGHT(C86,2)-1)</f>
        <v># 7</v>
      </c>
      <c r="D46" s="63" t="str">
        <f>C86</f>
        <v># 8</v>
      </c>
      <c r="E46" s="63" t="str">
        <f>D86</f>
        <v># 9</v>
      </c>
      <c r="F46" s="64" t="str">
        <f>E86</f>
        <v># 10</v>
      </c>
      <c r="G46" s="673"/>
      <c r="H46" s="692" t="s">
        <v>17</v>
      </c>
      <c r="I46" s="40"/>
    </row>
    <row r="47" spans="1:9" ht="17" customHeight="1">
      <c r="A47" s="133"/>
      <c r="B47" s="59"/>
      <c r="C47" s="63"/>
      <c r="F47" s="344"/>
      <c r="G47" s="687"/>
      <c r="H47" s="694"/>
      <c r="I47" s="40"/>
    </row>
    <row r="48" spans="1:9" s="21" customFormat="1" ht="17" customHeight="1" thickBot="1">
      <c r="A48" s="136">
        <v>1500</v>
      </c>
      <c r="B48" s="296"/>
      <c r="C48" s="158"/>
      <c r="D48" s="68"/>
      <c r="E48" s="68"/>
      <c r="F48" s="345">
        <v>1505</v>
      </c>
      <c r="G48" s="674"/>
      <c r="H48" s="691"/>
      <c r="I48" s="139">
        <v>1500</v>
      </c>
    </row>
    <row r="49" spans="1:9" ht="17" customHeight="1">
      <c r="A49" s="140"/>
      <c r="B49" s="556" t="s">
        <v>437</v>
      </c>
      <c r="C49" s="6"/>
      <c r="D49" s="71" t="str">
        <f>D24</f>
        <v>2024香港小姐 女．遊記 Miss Hong Kong Pageant 2024 - A Beautiful Journey (10 EPI)</v>
      </c>
      <c r="E49" s="92"/>
      <c r="F49" s="347"/>
      <c r="G49" s="674"/>
      <c r="H49" s="690"/>
      <c r="I49" s="143"/>
    </row>
    <row r="50" spans="1:9" ht="17" customHeight="1">
      <c r="A50" s="147">
        <v>30</v>
      </c>
      <c r="B50" s="191" t="s">
        <v>106</v>
      </c>
      <c r="C50" s="68" t="str">
        <f>"# " &amp; VALUE(RIGHT(B91,2))</f>
        <v># 1</v>
      </c>
      <c r="D50" s="68" t="str">
        <f>"# " &amp; VALUE(RIGHT(C50,2)+1)</f>
        <v># 2</v>
      </c>
      <c r="E50" s="68" t="str">
        <f>"# " &amp; VALUE(RIGHT(D50,2)+1)</f>
        <v># 3</v>
      </c>
      <c r="F50" s="32" t="str">
        <f>F25</f>
        <v># 4</v>
      </c>
      <c r="G50" s="687" t="s">
        <v>499</v>
      </c>
      <c r="H50" s="691"/>
      <c r="I50" s="107" t="s">
        <v>2</v>
      </c>
    </row>
    <row r="51" spans="1:9" ht="17" customHeight="1">
      <c r="A51" s="133"/>
      <c r="B51" s="36" t="s">
        <v>17</v>
      </c>
      <c r="C51" s="37"/>
      <c r="D51" s="428" t="s">
        <v>207</v>
      </c>
      <c r="E51" s="350"/>
      <c r="F51" s="24" t="s">
        <v>17</v>
      </c>
      <c r="G51" s="675" t="s">
        <v>500</v>
      </c>
      <c r="H51" s="690"/>
      <c r="I51" s="110"/>
    </row>
    <row r="52" spans="1:9" ht="17" customHeight="1">
      <c r="A52" s="133"/>
      <c r="B52" s="31" t="str">
        <f>"# " &amp; VALUE(RIGHT(B95,4)-1)</f>
        <v># 3622</v>
      </c>
      <c r="C52" s="68" t="str">
        <f>B95</f>
        <v># 3623</v>
      </c>
      <c r="D52" s="68" t="str">
        <f>C95</f>
        <v># 3624</v>
      </c>
      <c r="E52" s="68" t="str">
        <f>D95</f>
        <v># 3625</v>
      </c>
      <c r="F52" s="352" t="s">
        <v>445</v>
      </c>
      <c r="G52" s="675"/>
      <c r="H52" s="693"/>
      <c r="I52" s="110"/>
    </row>
    <row r="53" spans="1:9" ht="17" customHeight="1">
      <c r="A53" s="154"/>
      <c r="B53" s="83"/>
      <c r="C53" s="38"/>
      <c r="D53" s="38" t="str">
        <f>E22</f>
        <v>Hands Up   Hands Up 2024</v>
      </c>
      <c r="E53" s="38"/>
      <c r="F53" s="84"/>
      <c r="G53" s="672"/>
      <c r="H53" s="689" t="s">
        <v>487</v>
      </c>
      <c r="I53" s="156"/>
    </row>
    <row r="54" spans="1:9" s="21" customFormat="1" ht="17" customHeight="1" thickBot="1">
      <c r="A54" s="136">
        <v>1600</v>
      </c>
      <c r="B54" s="31" t="str">
        <f>B23</f>
        <v># 1078</v>
      </c>
      <c r="C54" s="68" t="str">
        <f>"# " &amp; VALUE(RIGHT(B54,4)+1)</f>
        <v># 1079</v>
      </c>
      <c r="D54" s="68" t="str">
        <f>"# " &amp; VALUE(RIGHT(C54,4)+1)</f>
        <v># 1080</v>
      </c>
      <c r="E54" s="68" t="str">
        <f>"# " &amp; VALUE(RIGHT(D54,4)+1)</f>
        <v># 1081</v>
      </c>
      <c r="F54" s="32" t="str">
        <f>"# " &amp; VALUE(RIGHT(E54,5)+1)</f>
        <v># 1082</v>
      </c>
      <c r="G54" s="676"/>
      <c r="H54" s="691"/>
      <c r="I54" s="160">
        <v>1600</v>
      </c>
    </row>
    <row r="55" spans="1:9" ht="17" customHeight="1">
      <c r="A55" s="89"/>
      <c r="B55" s="161" t="s">
        <v>109</v>
      </c>
      <c r="C55" s="91" t="s">
        <v>111</v>
      </c>
      <c r="D55" s="98"/>
      <c r="E55" s="91" t="s">
        <v>75</v>
      </c>
      <c r="F55" s="98"/>
      <c r="G55" s="673" t="s">
        <v>17</v>
      </c>
      <c r="H55" s="690"/>
      <c r="I55" s="27"/>
    </row>
    <row r="56" spans="1:9" ht="17" customHeight="1">
      <c r="A56" s="133"/>
      <c r="B56" s="162" t="s">
        <v>108</v>
      </c>
      <c r="C56" s="641" t="s">
        <v>178</v>
      </c>
      <c r="D56" s="642"/>
      <c r="E56" s="648" t="s">
        <v>212</v>
      </c>
      <c r="F56" s="649"/>
      <c r="G56" s="677"/>
      <c r="H56" s="688"/>
      <c r="I56" s="40"/>
    </row>
    <row r="57" spans="1:9" ht="17" customHeight="1">
      <c r="A57" s="147">
        <v>30</v>
      </c>
      <c r="B57" s="29" t="s">
        <v>126</v>
      </c>
      <c r="C57" s="31" t="s">
        <v>60</v>
      </c>
      <c r="D57" s="32" t="str">
        <f>"# " &amp; VALUE(RIGHT(C57,2)+1)</f>
        <v># 8</v>
      </c>
      <c r="E57" s="31" t="s">
        <v>68</v>
      </c>
      <c r="F57" s="32" t="str">
        <f>"# " &amp; VALUE(RIGHT(E57,2)+1)</f>
        <v># 10</v>
      </c>
      <c r="G57" s="677"/>
      <c r="H57" s="685"/>
      <c r="I57" s="34">
        <v>30</v>
      </c>
    </row>
    <row r="58" spans="1:9" ht="17" customHeight="1">
      <c r="A58" s="133"/>
      <c r="B58" s="165" t="s">
        <v>20</v>
      </c>
      <c r="C58" s="6" t="s">
        <v>214</v>
      </c>
      <c r="D58" s="166"/>
      <c r="E58" s="24" t="s">
        <v>17</v>
      </c>
      <c r="F58" s="99" t="s">
        <v>17</v>
      </c>
      <c r="G58" s="672"/>
      <c r="H58" s="684" t="s">
        <v>171</v>
      </c>
      <c r="I58" s="40"/>
    </row>
    <row r="59" spans="1:9" s="21" customFormat="1" ht="17" customHeight="1" thickBot="1">
      <c r="A59" s="136">
        <v>1700</v>
      </c>
      <c r="B59" s="167" t="s">
        <v>446</v>
      </c>
      <c r="C59" s="79" t="s">
        <v>64</v>
      </c>
      <c r="D59" s="68" t="str">
        <f>"# " &amp; VALUE(RIGHT(C59,2)+1)</f>
        <v># 6</v>
      </c>
      <c r="E59" s="423" t="str">
        <f>C71</f>
        <v>怪宿宿 #11</v>
      </c>
      <c r="F59" s="31" t="str">
        <f>E71</f>
        <v>台灣萌萌的 # 5</v>
      </c>
      <c r="G59" s="678"/>
      <c r="H59" s="686" t="s">
        <v>484</v>
      </c>
      <c r="I59" s="160">
        <v>1700</v>
      </c>
    </row>
    <row r="60" spans="1:9" ht="17" customHeight="1">
      <c r="A60" s="22"/>
      <c r="B60" s="248" t="s">
        <v>40</v>
      </c>
      <c r="C60" s="249" t="s">
        <v>65</v>
      </c>
      <c r="D60" s="250" t="s">
        <v>52</v>
      </c>
      <c r="E60" s="250" t="s">
        <v>54</v>
      </c>
      <c r="F60" s="232"/>
      <c r="G60" s="679" t="s">
        <v>302</v>
      </c>
      <c r="H60" s="683" t="s">
        <v>171</v>
      </c>
      <c r="I60" s="27"/>
    </row>
    <row r="61" spans="1:9" ht="17" customHeight="1">
      <c r="A61" s="45"/>
      <c r="B61" s="251" t="s">
        <v>216</v>
      </c>
      <c r="C61" s="246" t="s">
        <v>447</v>
      </c>
      <c r="D61" s="252" t="s">
        <v>218</v>
      </c>
      <c r="E61" s="646" t="s">
        <v>219</v>
      </c>
      <c r="F61" s="647"/>
      <c r="G61" s="679"/>
      <c r="H61" s="682" t="s">
        <v>494</v>
      </c>
      <c r="I61" s="40"/>
    </row>
    <row r="62" spans="1:9" ht="17" customHeight="1">
      <c r="A62" s="28">
        <v>30</v>
      </c>
      <c r="B62" s="242" t="s">
        <v>448</v>
      </c>
      <c r="C62" s="253" t="s">
        <v>66</v>
      </c>
      <c r="D62" s="247" t="s">
        <v>106</v>
      </c>
      <c r="E62" s="254" t="s">
        <v>449</v>
      </c>
      <c r="F62" s="255" t="str">
        <f>"# " &amp; VALUE(RIGHT(E62,2)+1)</f>
        <v># 20</v>
      </c>
      <c r="G62" s="672"/>
      <c r="H62" s="681"/>
      <c r="I62" s="34">
        <v>30</v>
      </c>
    </row>
    <row r="63" spans="1:9" ht="17" customHeight="1">
      <c r="A63" s="35"/>
      <c r="B63" s="91" t="s">
        <v>289</v>
      </c>
      <c r="C63" s="91"/>
      <c r="D63" s="92"/>
      <c r="E63" s="92"/>
      <c r="F63" s="92"/>
      <c r="G63" s="678"/>
      <c r="H63" s="692" t="s">
        <v>55</v>
      </c>
      <c r="I63" s="40"/>
    </row>
    <row r="64" spans="1:9" ht="17" customHeight="1">
      <c r="A64" s="45"/>
      <c r="B64" s="71"/>
      <c r="C64" s="71"/>
      <c r="D64" s="63" t="s">
        <v>450</v>
      </c>
      <c r="E64" s="58"/>
      <c r="F64" s="71"/>
      <c r="G64" s="672"/>
      <c r="H64" s="680" t="s">
        <v>451</v>
      </c>
      <c r="I64" s="40"/>
    </row>
    <row r="65" spans="1:9" s="21" customFormat="1" ht="17" customHeight="1" thickBot="1">
      <c r="A65" s="170">
        <v>1800</v>
      </c>
      <c r="B65" s="63" t="s">
        <v>76</v>
      </c>
      <c r="C65" s="63" t="str">
        <f>"# " &amp; VALUE(RIGHT(B65,2)+1)</f>
        <v># 12</v>
      </c>
      <c r="D65" s="63" t="str">
        <f>"# " &amp; VALUE(RIGHT(C65,2)+1)</f>
        <v># 13</v>
      </c>
      <c r="E65" s="63" t="str">
        <f>"# " &amp; VALUE(RIGHT(D65,2)+1)</f>
        <v># 14</v>
      </c>
      <c r="F65" s="63" t="str">
        <f>"# " &amp; VALUE(RIGHT(E65,2)+1)</f>
        <v># 15</v>
      </c>
      <c r="G65" s="678"/>
      <c r="H65" s="694" t="s">
        <v>169</v>
      </c>
      <c r="I65" s="160">
        <v>1800</v>
      </c>
    </row>
    <row r="66" spans="1:9" ht="17" customHeight="1">
      <c r="A66" s="45"/>
      <c r="B66" s="41"/>
      <c r="C66" s="63"/>
      <c r="D66" s="63"/>
      <c r="E66" s="63"/>
      <c r="F66" s="63"/>
      <c r="G66" s="91" t="s">
        <v>229</v>
      </c>
      <c r="H66" s="417"/>
      <c r="I66" s="40"/>
    </row>
    <row r="67" spans="1:9" ht="17" customHeight="1" thickBot="1">
      <c r="A67" s="28">
        <v>30</v>
      </c>
      <c r="B67" s="172"/>
      <c r="C67" s="42"/>
      <c r="D67" s="42"/>
      <c r="E67" s="42"/>
      <c r="F67" s="42"/>
      <c r="G67" s="421" t="s">
        <v>222</v>
      </c>
      <c r="H67" s="358" t="s">
        <v>427</v>
      </c>
      <c r="I67" s="34">
        <v>30</v>
      </c>
    </row>
    <row r="68" spans="1:9" ht="17" customHeight="1">
      <c r="A68" s="45"/>
      <c r="B68" s="656" t="s">
        <v>452</v>
      </c>
      <c r="C68" s="637"/>
      <c r="D68" s="637"/>
      <c r="E68" s="637"/>
      <c r="F68" s="638"/>
      <c r="G68" s="656" t="s">
        <v>232</v>
      </c>
      <c r="H68" s="657"/>
      <c r="I68" s="572"/>
    </row>
    <row r="69" spans="1:9" s="21" customFormat="1" ht="12.65" customHeight="1" thickBot="1">
      <c r="A69" s="170">
        <v>1900</v>
      </c>
      <c r="B69" s="256"/>
      <c r="C69" s="257"/>
      <c r="D69" s="257"/>
      <c r="E69" s="257"/>
      <c r="F69" s="228">
        <v>1905</v>
      </c>
      <c r="G69" s="256"/>
      <c r="H69" s="257"/>
      <c r="I69" s="573">
        <v>1900</v>
      </c>
    </row>
    <row r="70" spans="1:9" s="21" customFormat="1" ht="17" customHeight="1">
      <c r="A70" s="174"/>
      <c r="B70" s="258" t="s">
        <v>59</v>
      </c>
      <c r="C70" s="269" t="s">
        <v>453</v>
      </c>
      <c r="D70" s="258" t="s">
        <v>59</v>
      </c>
      <c r="E70" s="258" t="s">
        <v>96</v>
      </c>
      <c r="F70" s="259" t="s">
        <v>41</v>
      </c>
      <c r="G70" s="258" t="s">
        <v>56</v>
      </c>
      <c r="H70" s="364" t="s">
        <v>234</v>
      </c>
      <c r="I70" s="143"/>
    </row>
    <row r="71" spans="1:9" s="21" customFormat="1" ht="17" customHeight="1">
      <c r="A71" s="177"/>
      <c r="B71" s="246" t="s">
        <v>454</v>
      </c>
      <c r="C71" s="284" t="s">
        <v>455</v>
      </c>
      <c r="D71" s="246" t="s">
        <v>456</v>
      </c>
      <c r="E71" s="246" t="s">
        <v>457</v>
      </c>
      <c r="F71" s="261" t="s">
        <v>458</v>
      </c>
      <c r="G71" s="246" t="s">
        <v>459</v>
      </c>
      <c r="H71" s="365" t="s">
        <v>460</v>
      </c>
      <c r="I71" s="139"/>
    </row>
    <row r="72" spans="1:9" s="21" customFormat="1" ht="17" customHeight="1">
      <c r="A72" s="45">
        <v>30</v>
      </c>
      <c r="B72" s="247" t="s">
        <v>58</v>
      </c>
      <c r="C72" s="560" t="s">
        <v>461</v>
      </c>
      <c r="D72" s="247" t="s">
        <v>58</v>
      </c>
      <c r="E72" s="263" t="s">
        <v>95</v>
      </c>
      <c r="F72" s="247" t="s">
        <v>21</v>
      </c>
      <c r="G72" s="264" t="s">
        <v>36</v>
      </c>
      <c r="H72" s="366" t="s">
        <v>243</v>
      </c>
      <c r="I72" s="40">
        <v>30</v>
      </c>
    </row>
    <row r="73" spans="1:9" ht="17" customHeight="1">
      <c r="A73" s="178"/>
      <c r="B73" s="266" t="s">
        <v>42</v>
      </c>
      <c r="C73" s="241"/>
      <c r="D73" s="241"/>
      <c r="E73" s="238" t="s">
        <v>244</v>
      </c>
      <c r="F73" s="241"/>
      <c r="G73" s="241"/>
      <c r="H73" s="267" t="s">
        <v>462</v>
      </c>
      <c r="I73" s="179"/>
    </row>
    <row r="74" spans="1:9" s="21" customFormat="1" ht="17" customHeight="1" thickBot="1">
      <c r="A74" s="177">
        <v>2000</v>
      </c>
      <c r="B74" s="237" t="s">
        <v>463</v>
      </c>
      <c r="C74" s="243" t="str">
        <f t="shared" ref="C74:G74" si="6">"# " &amp; VALUE(RIGHT(B74,4)+1)</f>
        <v># 232</v>
      </c>
      <c r="D74" s="243" t="str">
        <f t="shared" si="6"/>
        <v># 233</v>
      </c>
      <c r="E74" s="243" t="str">
        <f t="shared" si="6"/>
        <v># 234</v>
      </c>
      <c r="F74" s="243" t="str">
        <f t="shared" si="6"/>
        <v># 235</v>
      </c>
      <c r="G74" s="243" t="str">
        <f t="shared" si="6"/>
        <v># 236</v>
      </c>
      <c r="H74" s="268" t="s">
        <v>143</v>
      </c>
      <c r="I74" s="160">
        <v>2000</v>
      </c>
    </row>
    <row r="75" spans="1:9" s="21" customFormat="1" ht="17" customHeight="1">
      <c r="A75" s="140"/>
      <c r="B75" s="266" t="s">
        <v>414</v>
      </c>
      <c r="C75" s="561"/>
      <c r="D75" s="266"/>
      <c r="E75" s="557" t="s">
        <v>246</v>
      </c>
      <c r="F75" s="625" t="s">
        <v>483</v>
      </c>
      <c r="G75" s="603" t="s">
        <v>247</v>
      </c>
      <c r="H75" s="557" t="s">
        <v>246</v>
      </c>
      <c r="I75" s="143"/>
    </row>
    <row r="76" spans="1:9" ht="17" customHeight="1">
      <c r="A76" s="133">
        <v>30</v>
      </c>
      <c r="B76" s="237" t="s">
        <v>430</v>
      </c>
      <c r="C76" s="237" t="s">
        <v>431</v>
      </c>
      <c r="D76" s="237" t="s">
        <v>432</v>
      </c>
      <c r="E76" s="237" t="s">
        <v>433</v>
      </c>
      <c r="F76" s="627" t="s">
        <v>491</v>
      </c>
      <c r="G76" s="600" t="s">
        <v>484</v>
      </c>
      <c r="H76" s="595" t="s">
        <v>434</v>
      </c>
      <c r="I76" s="34">
        <v>30</v>
      </c>
    </row>
    <row r="77" spans="1:9" ht="17" customHeight="1">
      <c r="A77" s="154"/>
      <c r="B77" s="266" t="s">
        <v>464</v>
      </c>
      <c r="C77" s="266"/>
      <c r="D77" s="234" t="s">
        <v>23</v>
      </c>
      <c r="E77" s="233"/>
      <c r="F77" s="624"/>
      <c r="G77" s="602" t="s">
        <v>483</v>
      </c>
      <c r="H77" s="587" t="s">
        <v>482</v>
      </c>
      <c r="I77" s="156"/>
    </row>
    <row r="78" spans="1:9" ht="17" customHeight="1" thickBot="1">
      <c r="A78" s="133"/>
      <c r="B78" s="232"/>
      <c r="C78" s="232"/>
      <c r="D78" s="237"/>
      <c r="E78" s="237"/>
      <c r="F78" s="623"/>
      <c r="G78" s="627" t="s">
        <v>494</v>
      </c>
      <c r="H78" s="403"/>
      <c r="I78" s="40"/>
    </row>
    <row r="79" spans="1:9" s="21" customFormat="1" ht="17" customHeight="1" thickBot="1">
      <c r="A79" s="180">
        <v>2100</v>
      </c>
      <c r="B79" s="237"/>
      <c r="C79" s="219"/>
      <c r="D79" s="562" t="s">
        <v>465</v>
      </c>
      <c r="E79" s="237"/>
      <c r="F79" s="626"/>
      <c r="G79" s="598" t="s">
        <v>486</v>
      </c>
      <c r="H79" s="405"/>
      <c r="I79" s="160">
        <v>2100</v>
      </c>
    </row>
    <row r="80" spans="1:9" s="21" customFormat="1" ht="17" customHeight="1">
      <c r="A80" s="140"/>
      <c r="B80" s="237" t="s">
        <v>76</v>
      </c>
      <c r="C80" s="237" t="str">
        <f>"# " &amp; VALUE(RIGHT(B80,2)+1)</f>
        <v># 12</v>
      </c>
      <c r="D80" s="237" t="str">
        <f>"# " &amp; VALUE(RIGHT(C80,2)+1)</f>
        <v># 13</v>
      </c>
      <c r="E80" s="237" t="str">
        <f>"# " &amp; VALUE(RIGHT(D80,2)+1)</f>
        <v># 14</v>
      </c>
      <c r="F80" s="622"/>
      <c r="G80" s="597"/>
      <c r="H80" s="631" t="s">
        <v>498</v>
      </c>
      <c r="I80" s="143"/>
    </row>
    <row r="81" spans="1:9" s="21" customFormat="1" ht="17" customHeight="1">
      <c r="A81" s="144"/>
      <c r="B81" s="236"/>
      <c r="C81" s="237"/>
      <c r="D81" s="273"/>
      <c r="E81" s="237"/>
      <c r="F81" s="626"/>
      <c r="G81" s="599"/>
      <c r="H81" s="586" t="s">
        <v>482</v>
      </c>
      <c r="I81" s="139"/>
    </row>
    <row r="82" spans="1:9" ht="17" customHeight="1">
      <c r="A82" s="147">
        <v>30</v>
      </c>
      <c r="B82" s="242"/>
      <c r="C82" s="243"/>
      <c r="D82" s="243"/>
      <c r="E82" s="243"/>
      <c r="F82" s="622" t="s">
        <v>492</v>
      </c>
      <c r="G82" s="601"/>
      <c r="H82" s="563"/>
      <c r="I82" s="34">
        <v>30</v>
      </c>
    </row>
    <row r="83" spans="1:9" ht="17" customHeight="1">
      <c r="A83" s="133"/>
      <c r="B83" s="266" t="s">
        <v>466</v>
      </c>
      <c r="C83" s="241"/>
      <c r="D83" s="241"/>
      <c r="E83" s="232"/>
      <c r="F83" s="621" t="s">
        <v>493</v>
      </c>
      <c r="G83" s="596"/>
      <c r="H83" s="563"/>
      <c r="I83" s="40"/>
    </row>
    <row r="84" spans="1:9" ht="17" customHeight="1">
      <c r="A84" s="133"/>
      <c r="B84" s="232"/>
      <c r="C84" s="241"/>
      <c r="D84" s="241"/>
      <c r="E84" s="237"/>
      <c r="F84" s="621"/>
      <c r="G84" s="601" t="s">
        <v>487</v>
      </c>
      <c r="H84" s="374"/>
      <c r="I84" s="40"/>
    </row>
    <row r="85" spans="1:9" s="21" customFormat="1" ht="17" customHeight="1" thickBot="1">
      <c r="A85" s="136">
        <v>2200</v>
      </c>
      <c r="B85" s="275"/>
      <c r="C85" s="275"/>
      <c r="D85" s="276" t="s">
        <v>369</v>
      </c>
      <c r="E85" s="564"/>
      <c r="F85" s="620"/>
      <c r="G85" s="601" t="s">
        <v>488</v>
      </c>
      <c r="H85" s="565"/>
      <c r="I85" s="160">
        <v>2200</v>
      </c>
    </row>
    <row r="86" spans="1:9" s="21" customFormat="1" ht="17" customHeight="1">
      <c r="A86" s="144"/>
      <c r="B86" s="237" t="s">
        <v>60</v>
      </c>
      <c r="C86" s="237" t="str">
        <f>"# " &amp; VALUE(RIGHT(B86,2)+1)</f>
        <v># 8</v>
      </c>
      <c r="D86" s="237" t="str">
        <f>"# " &amp; VALUE(RIGHT(C86,2)+1)</f>
        <v># 9</v>
      </c>
      <c r="E86" s="237" t="str">
        <f>"# " &amp; VALUE(RIGHT(D86,2)+1)</f>
        <v># 10</v>
      </c>
      <c r="F86" s="621"/>
      <c r="G86" s="596"/>
      <c r="H86" s="401" t="s">
        <v>105</v>
      </c>
      <c r="I86" s="143"/>
    </row>
    <row r="87" spans="1:9" s="21" customFormat="1" ht="17" customHeight="1">
      <c r="A87" s="144"/>
      <c r="B87" s="237"/>
      <c r="C87" s="237"/>
      <c r="D87" s="237"/>
      <c r="E87" s="237"/>
      <c r="F87" s="621"/>
      <c r="G87" s="601"/>
      <c r="H87" s="566" t="s">
        <v>467</v>
      </c>
      <c r="I87" s="139"/>
    </row>
    <row r="88" spans="1:9" ht="17" customHeight="1">
      <c r="A88" s="147">
        <v>30</v>
      </c>
      <c r="B88" s="279"/>
      <c r="C88" s="279"/>
      <c r="D88" s="279"/>
      <c r="E88" s="567">
        <v>2235</v>
      </c>
      <c r="F88" s="619">
        <v>2235</v>
      </c>
      <c r="G88" s="601"/>
      <c r="H88" s="254" t="s">
        <v>468</v>
      </c>
      <c r="I88" s="34">
        <v>30</v>
      </c>
    </row>
    <row r="89" spans="1:9" ht="17" customHeight="1">
      <c r="A89" s="154"/>
      <c r="B89" s="232" t="s">
        <v>469</v>
      </c>
      <c r="C89" s="241"/>
      <c r="D89" s="241"/>
      <c r="E89" s="241"/>
      <c r="F89" s="594"/>
      <c r="G89" s="596"/>
      <c r="H89" s="378" t="s">
        <v>256</v>
      </c>
      <c r="I89" s="40"/>
    </row>
    <row r="90" spans="1:9" ht="17" customHeight="1">
      <c r="A90" s="133"/>
      <c r="B90" s="283"/>
      <c r="C90" s="238"/>
      <c r="D90" s="583" t="s">
        <v>479</v>
      </c>
      <c r="E90" s="283"/>
      <c r="F90" s="593"/>
      <c r="G90" s="601"/>
      <c r="H90" s="285"/>
      <c r="I90" s="40"/>
    </row>
    <row r="91" spans="1:9" ht="17" customHeight="1">
      <c r="A91" s="133"/>
      <c r="B91" s="237" t="s">
        <v>73</v>
      </c>
      <c r="C91" s="237" t="str">
        <f>"# " &amp; VALUE(RIGHT(B91,2)+1)</f>
        <v># 2</v>
      </c>
      <c r="D91" s="237" t="str">
        <f>"# " &amp; VALUE(RIGHT(C91,2)+1)</f>
        <v># 3</v>
      </c>
      <c r="E91" s="237" t="str">
        <f>"# " &amp; VALUE(RIGHT(D91,2)+1)</f>
        <v># 4</v>
      </c>
      <c r="F91" s="595" t="s">
        <v>330</v>
      </c>
      <c r="G91" s="596"/>
      <c r="H91" s="285"/>
      <c r="I91" s="40"/>
    </row>
    <row r="92" spans="1:9" ht="17" customHeight="1" thickBot="1">
      <c r="A92" s="136">
        <v>2300</v>
      </c>
      <c r="B92" s="243"/>
      <c r="C92" s="243"/>
      <c r="D92" s="287"/>
      <c r="E92" s="287"/>
      <c r="F92" s="592">
        <v>2305</v>
      </c>
      <c r="G92" s="591"/>
      <c r="H92" s="285" t="s">
        <v>470</v>
      </c>
      <c r="I92" s="160">
        <v>2300</v>
      </c>
    </row>
    <row r="93" spans="1:9" s="21" customFormat="1" ht="17" customHeight="1">
      <c r="A93" s="182"/>
      <c r="B93" s="231" t="s">
        <v>259</v>
      </c>
      <c r="C93" s="219"/>
      <c r="D93" s="237"/>
      <c r="E93" s="568"/>
      <c r="F93" s="281">
        <v>800632426</v>
      </c>
      <c r="G93" s="383" t="s">
        <v>260</v>
      </c>
      <c r="H93" s="285" t="s">
        <v>261</v>
      </c>
      <c r="I93" s="143"/>
    </row>
    <row r="94" spans="1:9" s="21" customFormat="1" ht="17" customHeight="1">
      <c r="A94" s="182"/>
      <c r="B94" s="236"/>
      <c r="C94" s="238" t="s">
        <v>207</v>
      </c>
      <c r="D94" s="280"/>
      <c r="E94" s="569" t="s">
        <v>471</v>
      </c>
      <c r="F94" s="238" t="s">
        <v>207</v>
      </c>
      <c r="G94" s="246" t="s">
        <v>472</v>
      </c>
      <c r="H94" s="384"/>
      <c r="I94" s="139"/>
    </row>
    <row r="95" spans="1:9" s="21" customFormat="1" ht="17" customHeight="1" thickBot="1">
      <c r="A95" s="185">
        <v>2315</v>
      </c>
      <c r="B95" s="236" t="s">
        <v>473</v>
      </c>
      <c r="C95" s="237" t="str">
        <f>"# " &amp; VALUE(RIGHT(B95,4)+1)</f>
        <v># 3624</v>
      </c>
      <c r="D95" s="237" t="str">
        <f>"# " &amp; VALUE(RIGHT(C95,4)+1)</f>
        <v># 3625</v>
      </c>
      <c r="E95" s="570"/>
      <c r="F95" s="382" t="s">
        <v>474</v>
      </c>
      <c r="G95" s="387" t="s">
        <v>308</v>
      </c>
      <c r="H95" s="385">
        <v>2315</v>
      </c>
      <c r="I95" s="359">
        <v>2315</v>
      </c>
    </row>
    <row r="96" spans="1:9" ht="17" customHeight="1" thickBot="1">
      <c r="A96" s="28">
        <v>30</v>
      </c>
      <c r="B96" s="290"/>
      <c r="C96" s="294"/>
      <c r="D96" s="294"/>
      <c r="E96" s="571" t="s">
        <v>475</v>
      </c>
      <c r="F96" s="294"/>
      <c r="G96" s="668" t="s">
        <v>33</v>
      </c>
      <c r="H96" s="663"/>
      <c r="I96" s="360">
        <v>30</v>
      </c>
    </row>
    <row r="97" spans="1:9" ht="17" customHeight="1">
      <c r="A97" s="35"/>
      <c r="B97" s="236"/>
      <c r="C97" s="223"/>
      <c r="D97" s="223" t="s">
        <v>33</v>
      </c>
      <c r="E97" s="129" t="s">
        <v>17</v>
      </c>
      <c r="F97" s="221"/>
      <c r="G97" s="129" t="s">
        <v>89</v>
      </c>
      <c r="H97" s="194" t="s">
        <v>20</v>
      </c>
      <c r="I97" s="40"/>
    </row>
    <row r="98" spans="1:9" ht="17" customHeight="1">
      <c r="A98" s="45"/>
      <c r="B98" s="236"/>
      <c r="C98" s="241"/>
      <c r="D98" s="241"/>
      <c r="E98" s="43" t="str">
        <f>E71</f>
        <v>台灣萌萌的 # 5</v>
      </c>
      <c r="F98" s="292"/>
      <c r="G98" s="577" t="s">
        <v>476</v>
      </c>
      <c r="H98" s="190" t="s">
        <v>477</v>
      </c>
      <c r="I98" s="40"/>
    </row>
    <row r="99" spans="1:9" ht="17" customHeight="1" thickBot="1">
      <c r="A99" s="45"/>
      <c r="B99" s="236"/>
      <c r="C99" s="241"/>
      <c r="D99" s="241"/>
      <c r="E99" s="115"/>
      <c r="F99" s="219">
        <v>2350</v>
      </c>
      <c r="G99" s="115" t="s">
        <v>69</v>
      </c>
      <c r="H99" s="60"/>
      <c r="I99" s="40"/>
    </row>
    <row r="100" spans="1:9" s="21" customFormat="1" ht="17" customHeight="1" thickBot="1">
      <c r="A100" s="11" t="s">
        <v>9</v>
      </c>
      <c r="B100" s="380"/>
      <c r="C100" s="381"/>
      <c r="D100" s="381" t="s">
        <v>267</v>
      </c>
      <c r="E100" s="30"/>
      <c r="F100" s="413"/>
      <c r="G100" s="30"/>
      <c r="H100" s="192"/>
      <c r="I100" s="44" t="s">
        <v>9</v>
      </c>
    </row>
    <row r="101" spans="1:9" ht="17" customHeight="1">
      <c r="A101" s="22"/>
      <c r="B101" s="193" t="s">
        <v>17</v>
      </c>
      <c r="C101" s="175" t="s">
        <v>17</v>
      </c>
      <c r="D101" s="175" t="s">
        <v>17</v>
      </c>
      <c r="E101" s="24" t="s">
        <v>17</v>
      </c>
      <c r="F101" s="49" t="s">
        <v>17</v>
      </c>
      <c r="G101" s="176" t="s">
        <v>34</v>
      </c>
      <c r="H101" s="194" t="s">
        <v>20</v>
      </c>
      <c r="I101" s="27"/>
    </row>
    <row r="102" spans="1:9" ht="17" customHeight="1">
      <c r="A102" s="45"/>
      <c r="B102" s="41" t="str">
        <f>$B$27</f>
        <v>新聞掏寶  # 212</v>
      </c>
      <c r="C102" s="115" t="str">
        <f>C61</f>
        <v>懿想得到 # 7</v>
      </c>
      <c r="D102" s="24" t="str">
        <f>D61</f>
        <v>這㇐站阿拉伯 Arabian Days &amp; Nights (20 EPI)</v>
      </c>
      <c r="E102" s="632" t="str">
        <f>E61</f>
        <v>關注關注組 Eyes On Concern Groups (27 EPI)</v>
      </c>
      <c r="F102" s="658"/>
      <c r="G102" s="43" t="str">
        <f>G42</f>
        <v>周六聊Teen谷 # 34</v>
      </c>
      <c r="H102" s="195" t="str">
        <f>H71</f>
        <v>星期日檔案 # 29</v>
      </c>
      <c r="I102" s="40"/>
    </row>
    <row r="103" spans="1:9" ht="17" customHeight="1">
      <c r="A103" s="28">
        <v>30</v>
      </c>
      <c r="B103" s="196"/>
      <c r="C103" s="116"/>
      <c r="D103" s="115" t="str">
        <f>D62</f>
        <v># 10</v>
      </c>
      <c r="E103" s="115" t="str">
        <f>E62</f>
        <v># 19</v>
      </c>
      <c r="F103" s="63" t="str">
        <f>F62</f>
        <v># 20</v>
      </c>
      <c r="G103" s="116"/>
      <c r="H103" s="195"/>
      <c r="I103" s="34">
        <v>30</v>
      </c>
    </row>
    <row r="104" spans="1:9" ht="17" customHeight="1">
      <c r="A104" s="45"/>
      <c r="B104" s="36" t="s">
        <v>17</v>
      </c>
      <c r="C104" s="37"/>
      <c r="D104" s="92"/>
      <c r="E104" s="98"/>
      <c r="F104" s="628"/>
      <c r="G104" s="197" t="s">
        <v>34</v>
      </c>
      <c r="H104" s="198"/>
      <c r="I104" s="105"/>
    </row>
    <row r="105" spans="1:9" s="21" customFormat="1" ht="17" customHeight="1" thickBot="1">
      <c r="A105" s="11" t="s">
        <v>10</v>
      </c>
      <c r="B105" s="149"/>
      <c r="C105" s="149"/>
      <c r="D105" s="150" t="s">
        <v>252</v>
      </c>
      <c r="E105" s="558"/>
      <c r="F105" s="630"/>
      <c r="G105" s="632" t="s">
        <v>182</v>
      </c>
      <c r="H105" s="633"/>
      <c r="I105" s="120" t="s">
        <v>10</v>
      </c>
    </row>
    <row r="106" spans="1:9" ht="17" customHeight="1">
      <c r="A106" s="121"/>
      <c r="B106" s="63" t="s">
        <v>60</v>
      </c>
      <c r="C106" s="63" t="str">
        <f>"# " &amp; VALUE(RIGHT(B106,2)+1)</f>
        <v># 8</v>
      </c>
      <c r="D106" s="63" t="str">
        <f>"# " &amp; VALUE(RIGHT(C106,2)+1)</f>
        <v># 9</v>
      </c>
      <c r="E106" s="64" t="str">
        <f>"# " &amp; VALUE(RIGHT(D106,2)+1)</f>
        <v># 10</v>
      </c>
      <c r="F106" s="621" t="s">
        <v>495</v>
      </c>
      <c r="G106" s="612" t="str">
        <f>G16</f>
        <v># 16</v>
      </c>
      <c r="H106" s="65" t="str">
        <f>H16</f>
        <v># 17</v>
      </c>
      <c r="I106" s="106"/>
    </row>
    <row r="107" spans="1:9" ht="17" customHeight="1">
      <c r="A107" s="200">
        <v>30</v>
      </c>
      <c r="B107" s="29"/>
      <c r="C107" s="68"/>
      <c r="D107" s="68"/>
      <c r="E107" s="32"/>
      <c r="F107" s="629"/>
      <c r="G107" s="611"/>
      <c r="H107" s="192"/>
      <c r="I107" s="107">
        <v>30</v>
      </c>
    </row>
    <row r="108" spans="1:9" ht="17" customHeight="1">
      <c r="A108" s="127"/>
      <c r="B108" s="36" t="s">
        <v>17</v>
      </c>
      <c r="C108" s="6"/>
      <c r="D108" s="63"/>
      <c r="E108" s="63"/>
      <c r="F108" s="626"/>
      <c r="G108" s="610" t="s">
        <v>170</v>
      </c>
      <c r="H108" s="122" t="s">
        <v>20</v>
      </c>
      <c r="I108" s="201"/>
    </row>
    <row r="109" spans="1:9" s="21" customFormat="1" ht="17" customHeight="1" thickBot="1">
      <c r="A109" s="11" t="s">
        <v>11</v>
      </c>
      <c r="B109" s="41"/>
      <c r="C109" s="5"/>
      <c r="D109" s="63" t="str">
        <f>$D$79</f>
        <v>法證先鋒VI 倖存者的救贖 Forensic Heroes VI: Redemption (24 EPI)</v>
      </c>
      <c r="E109" s="63"/>
      <c r="F109" s="626"/>
      <c r="G109" s="607"/>
      <c r="H109" s="578"/>
      <c r="I109" s="44" t="s">
        <v>11</v>
      </c>
    </row>
    <row r="110" spans="1:9" ht="17" customHeight="1">
      <c r="A110" s="121"/>
      <c r="B110" s="41" t="str">
        <f>$B$80</f>
        <v># 11</v>
      </c>
      <c r="C110" s="63" t="str">
        <f>"# " &amp; VALUE(RIGHT(B110,2)+1)</f>
        <v># 12</v>
      </c>
      <c r="D110" s="63" t="str">
        <f>"# " &amp; VALUE(RIGHT(C110,2)+1)</f>
        <v># 13</v>
      </c>
      <c r="E110" s="63" t="str">
        <f>"# " &amp; VALUE(RIGHT(D110,2)+1)</f>
        <v># 14</v>
      </c>
      <c r="F110" s="617"/>
      <c r="G110" s="609"/>
      <c r="H110" s="631" t="s">
        <v>498</v>
      </c>
      <c r="I110" s="106"/>
    </row>
    <row r="111" spans="1:9" ht="17" customHeight="1">
      <c r="A111" s="123">
        <v>30</v>
      </c>
      <c r="B111" s="67"/>
      <c r="C111" s="68"/>
      <c r="D111" s="68"/>
      <c r="E111" s="68"/>
      <c r="F111" s="618"/>
      <c r="G111" s="607"/>
      <c r="H111" s="579"/>
      <c r="I111" s="107">
        <v>30</v>
      </c>
    </row>
    <row r="112" spans="1:9" ht="17" customHeight="1">
      <c r="A112" s="127"/>
      <c r="B112" s="168" t="s">
        <v>17</v>
      </c>
      <c r="C112" s="575"/>
      <c r="D112" s="37" t="str">
        <f>$E$75</f>
        <v xml:space="preserve">愛．回家之開心速遞  Lo And Behold </v>
      </c>
      <c r="E112" s="37"/>
      <c r="F112" s="610" t="s">
        <v>170</v>
      </c>
      <c r="G112" s="606"/>
      <c r="H112" s="580"/>
      <c r="I112" s="201"/>
    </row>
    <row r="113" spans="1:9" s="21" customFormat="1" ht="17" customHeight="1" thickBot="1">
      <c r="A113" s="11" t="s">
        <v>12</v>
      </c>
      <c r="B113" s="63" t="s">
        <v>430</v>
      </c>
      <c r="C113" s="63" t="s">
        <v>431</v>
      </c>
      <c r="D113" s="63" t="s">
        <v>432</v>
      </c>
      <c r="E113" s="63" t="s">
        <v>433</v>
      </c>
      <c r="F113" s="601" t="s">
        <v>489</v>
      </c>
      <c r="G113" s="605" t="s">
        <v>487</v>
      </c>
      <c r="H113" s="559"/>
      <c r="I113" s="44" t="s">
        <v>12</v>
      </c>
    </row>
    <row r="114" spans="1:9" ht="17" customHeight="1">
      <c r="A114" s="121"/>
      <c r="B114" s="168" t="s">
        <v>17</v>
      </c>
      <c r="C114" s="92"/>
      <c r="D114" s="581" t="s">
        <v>244</v>
      </c>
      <c r="E114" s="37"/>
      <c r="F114" s="37"/>
      <c r="G114" s="608"/>
      <c r="H114" s="555" t="s">
        <v>268</v>
      </c>
      <c r="I114" s="106"/>
    </row>
    <row r="115" spans="1:9" ht="17" customHeight="1">
      <c r="A115" s="200">
        <v>30</v>
      </c>
      <c r="B115" s="68" t="str">
        <f>B74</f>
        <v># 231</v>
      </c>
      <c r="C115" s="68" t="str">
        <f t="shared" ref="C115:F115" si="7">C74</f>
        <v># 232</v>
      </c>
      <c r="D115" s="68" t="str">
        <f t="shared" si="7"/>
        <v># 233</v>
      </c>
      <c r="E115" s="68" t="str">
        <f t="shared" si="7"/>
        <v># 234</v>
      </c>
      <c r="F115" s="68" t="str">
        <f t="shared" si="7"/>
        <v># 235</v>
      </c>
      <c r="G115" s="604"/>
      <c r="H115" s="119" t="s">
        <v>478</v>
      </c>
      <c r="I115" s="107">
        <v>30</v>
      </c>
    </row>
    <row r="116" spans="1:9" ht="17" customHeight="1">
      <c r="A116" s="123"/>
      <c r="B116" s="582" t="s">
        <v>17</v>
      </c>
      <c r="C116" s="92" t="s">
        <v>17</v>
      </c>
      <c r="D116" s="91" t="s">
        <v>17</v>
      </c>
      <c r="E116" s="91" t="s">
        <v>17</v>
      </c>
      <c r="F116" s="91" t="s">
        <v>17</v>
      </c>
      <c r="G116" s="603" t="s">
        <v>244</v>
      </c>
      <c r="H116" s="576" t="s">
        <v>246</v>
      </c>
      <c r="I116" s="110"/>
    </row>
    <row r="117" spans="1:9" s="21" customFormat="1" ht="17" customHeight="1" thickBot="1">
      <c r="A117" s="11" t="s">
        <v>15</v>
      </c>
      <c r="B117" s="191" t="str">
        <f>B71</f>
        <v>玲玲友情報 # 14</v>
      </c>
      <c r="C117" s="63" t="str">
        <f>$C$71</f>
        <v>怪宿宿 #11</v>
      </c>
      <c r="D117" s="30" t="str">
        <f>$D$71</f>
        <v>玲玲友情報 # 15</v>
      </c>
      <c r="E117" s="30" t="str">
        <f>$E$71</f>
        <v>台灣萌萌的 # 5</v>
      </c>
      <c r="F117" s="31" t="str">
        <f>F71</f>
        <v>最強生命線 # 360</v>
      </c>
      <c r="G117" s="604" t="s">
        <v>490</v>
      </c>
      <c r="H117" s="595" t="s">
        <v>434</v>
      </c>
      <c r="I117" s="44" t="s">
        <v>15</v>
      </c>
    </row>
    <row r="118" spans="1:9" ht="17" customHeight="1">
      <c r="A118" s="121"/>
      <c r="B118" s="36" t="s">
        <v>17</v>
      </c>
      <c r="C118" s="37"/>
      <c r="D118" s="63"/>
      <c r="E118" s="63"/>
      <c r="F118" s="38"/>
      <c r="G118" s="610" t="s">
        <v>170</v>
      </c>
      <c r="H118" s="194" t="s">
        <v>20</v>
      </c>
      <c r="I118" s="106"/>
    </row>
    <row r="119" spans="1:9" ht="17" customHeight="1">
      <c r="A119" s="200">
        <v>30</v>
      </c>
      <c r="B119" s="202"/>
      <c r="C119" s="63"/>
      <c r="D119" s="63" t="str">
        <f>D64</f>
        <v>天龍八部 Demi-Gods and Semi-Devils (50 EPI)</v>
      </c>
      <c r="E119" s="63"/>
      <c r="F119" s="63"/>
      <c r="G119" s="601" t="s">
        <v>485</v>
      </c>
      <c r="H119" s="63" t="str">
        <f>H87</f>
        <v>荃頌荃盛 #1</v>
      </c>
      <c r="I119" s="107">
        <v>30</v>
      </c>
    </row>
    <row r="120" spans="1:9" ht="17" customHeight="1">
      <c r="A120" s="123"/>
      <c r="B120" s="41" t="str">
        <f>B65</f>
        <v># 11</v>
      </c>
      <c r="C120" s="63" t="str">
        <f>C65</f>
        <v># 12</v>
      </c>
      <c r="D120" s="63" t="str">
        <f>D65</f>
        <v># 13</v>
      </c>
      <c r="E120" s="63" t="str">
        <f>E65</f>
        <v># 14</v>
      </c>
      <c r="F120" s="63" t="str">
        <f>F65</f>
        <v># 15</v>
      </c>
      <c r="G120" s="176" t="s">
        <v>34</v>
      </c>
      <c r="H120" s="194" t="s">
        <v>20</v>
      </c>
      <c r="I120" s="201"/>
    </row>
    <row r="121" spans="1:9" s="21" customFormat="1" ht="17" customHeight="1" thickBot="1">
      <c r="A121" s="11" t="s">
        <v>13</v>
      </c>
      <c r="B121" s="67"/>
      <c r="C121" s="68"/>
      <c r="D121" s="68"/>
      <c r="E121" s="68"/>
      <c r="F121" s="68"/>
      <c r="G121" s="181" t="str">
        <f>G76</f>
        <v>一條麻甩在東莞 # 9</v>
      </c>
      <c r="H121" s="59" t="str">
        <f>H92</f>
        <v>J Music #51</v>
      </c>
      <c r="I121" s="44" t="s">
        <v>13</v>
      </c>
    </row>
    <row r="122" spans="1:9" ht="17" customHeight="1">
      <c r="A122" s="45"/>
      <c r="B122" s="128" t="s">
        <v>17</v>
      </c>
      <c r="C122" s="71"/>
      <c r="D122" s="6"/>
      <c r="E122" s="6"/>
      <c r="F122" s="6"/>
      <c r="G122" s="176" t="s">
        <v>34</v>
      </c>
      <c r="H122" s="194" t="s">
        <v>20</v>
      </c>
      <c r="I122" s="40"/>
    </row>
    <row r="123" spans="1:9" ht="17" customHeight="1">
      <c r="A123" s="200" t="s">
        <v>2</v>
      </c>
      <c r="B123" s="205"/>
      <c r="C123" s="5"/>
      <c r="D123" s="63" t="str">
        <f>D39</f>
        <v>流行都市  Big City Shop 2024</v>
      </c>
      <c r="E123" s="6"/>
      <c r="F123" s="63"/>
      <c r="G123" s="43" t="str">
        <f>G71</f>
        <v>新聞透視 # 34</v>
      </c>
      <c r="H123" s="59" t="str">
        <f>H40</f>
        <v>開心無敵獎門人 # 6</v>
      </c>
      <c r="I123" s="107" t="s">
        <v>2</v>
      </c>
    </row>
    <row r="124" spans="1:9" ht="17" customHeight="1">
      <c r="A124" s="123"/>
      <c r="B124" s="63" t="str">
        <f>B40</f>
        <v># 170</v>
      </c>
      <c r="C124" s="63" t="str">
        <f>C40</f>
        <v># 171</v>
      </c>
      <c r="D124" s="63" t="str">
        <f>D40</f>
        <v># 172</v>
      </c>
      <c r="E124" s="63" t="str">
        <f>E40</f>
        <v># 173</v>
      </c>
      <c r="F124" s="63" t="str">
        <f>F40</f>
        <v># 174</v>
      </c>
      <c r="G124" s="176" t="s">
        <v>34</v>
      </c>
      <c r="H124" s="63"/>
      <c r="I124" s="110"/>
    </row>
    <row r="125" spans="1:9" ht="17" customHeight="1" thickBot="1">
      <c r="A125" s="206" t="s">
        <v>14</v>
      </c>
      <c r="B125" s="207"/>
      <c r="C125" s="208"/>
      <c r="D125" s="208"/>
      <c r="E125" s="208"/>
      <c r="F125" s="209"/>
      <c r="G125" s="210" t="str">
        <f>G42</f>
        <v>周六聊Teen谷 # 34</v>
      </c>
      <c r="H125" s="211"/>
      <c r="I125" s="44" t="s">
        <v>14</v>
      </c>
    </row>
    <row r="126" spans="1:9" ht="17" customHeight="1" thickTop="1">
      <c r="A126" s="212"/>
      <c r="B126" s="5"/>
      <c r="C126" s="6"/>
      <c r="D126" s="6"/>
      <c r="E126" s="6"/>
      <c r="F126" s="6"/>
      <c r="G126" s="6"/>
      <c r="H126" s="653">
        <f ca="1">TODAY()</f>
        <v>45534</v>
      </c>
      <c r="I126" s="654"/>
    </row>
    <row r="127" spans="1:9" ht="17" customHeight="1"/>
    <row r="128" spans="1:9" ht="17" customHeight="1"/>
    <row r="129" ht="17" customHeight="1"/>
  </sheetData>
  <mergeCells count="18">
    <mergeCell ref="H126:I126"/>
    <mergeCell ref="E61:F61"/>
    <mergeCell ref="B68:F68"/>
    <mergeCell ref="G68:H68"/>
    <mergeCell ref="G96:H96"/>
    <mergeCell ref="E102:F102"/>
    <mergeCell ref="G105:H105"/>
    <mergeCell ref="G15:H15"/>
    <mergeCell ref="C56:D56"/>
    <mergeCell ref="E56:F56"/>
    <mergeCell ref="H26:H27"/>
    <mergeCell ref="G51:G52"/>
    <mergeCell ref="C1:G1"/>
    <mergeCell ref="H2:I2"/>
    <mergeCell ref="D6:E6"/>
    <mergeCell ref="F6:G6"/>
    <mergeCell ref="B11:F11"/>
    <mergeCell ref="G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2024-07-15T06:49:17Z</cp:lastPrinted>
  <dcterms:created xsi:type="dcterms:W3CDTF">2009-06-03T02:40:18Z</dcterms:created>
  <dcterms:modified xsi:type="dcterms:W3CDTF">2024-08-30T06:10:05Z</dcterms:modified>
</cp:coreProperties>
</file>