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trocloud-my.sharepoint.com/personal/wlsweila_astro_com_my/Documents/Desktop/"/>
    </mc:Choice>
  </mc:AlternateContent>
  <xr:revisionPtr revIDLastSave="0" documentId="8_{D7AF9436-3401-4144-B0AE-5D1227078A4B}" xr6:coauthVersionLast="47" xr6:coauthVersionMax="47" xr10:uidLastSave="{00000000-0000-0000-0000-000000000000}"/>
  <bookViews>
    <workbookView xWindow="-110" yWindow="-110" windowWidth="19420" windowHeight="10300" xr2:uid="{8C77D278-BEC0-4735-B9BF-52B3D0A022A9}"/>
  </bookViews>
  <sheets>
    <sheet name="wk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4" i="1" l="1"/>
  <c r="G123" i="1"/>
  <c r="H121" i="1"/>
  <c r="G120" i="1"/>
  <c r="B120" i="1"/>
  <c r="D119" i="1"/>
  <c r="E117" i="1"/>
  <c r="B117" i="1"/>
  <c r="D116" i="1"/>
  <c r="F114" i="1"/>
  <c r="E114" i="1"/>
  <c r="D114" i="1"/>
  <c r="C114" i="1"/>
  <c r="B114" i="1"/>
  <c r="B112" i="1"/>
  <c r="G110" i="1"/>
  <c r="B110" i="1"/>
  <c r="D109" i="1"/>
  <c r="C107" i="1"/>
  <c r="D107" i="1" s="1"/>
  <c r="E107" i="1" s="1"/>
  <c r="F107" i="1" s="1"/>
  <c r="B107" i="1"/>
  <c r="D106" i="1"/>
  <c r="H104" i="1"/>
  <c r="B103" i="1"/>
  <c r="C103" i="1" s="1"/>
  <c r="D103" i="1" s="1"/>
  <c r="E103" i="1" s="1"/>
  <c r="F103" i="1" s="1"/>
  <c r="H102" i="1"/>
  <c r="B100" i="1"/>
  <c r="H99" i="1"/>
  <c r="G99" i="1"/>
  <c r="D99" i="1"/>
  <c r="E95" i="1"/>
  <c r="C92" i="1"/>
  <c r="D92" i="1" s="1"/>
  <c r="C88" i="1"/>
  <c r="D88" i="1" s="1"/>
  <c r="E88" i="1" s="1"/>
  <c r="F88" i="1" s="1"/>
  <c r="C83" i="1"/>
  <c r="D83" i="1" s="1"/>
  <c r="C77" i="1"/>
  <c r="C29" i="1" s="1"/>
  <c r="C73" i="1"/>
  <c r="D44" i="1" s="1"/>
  <c r="C71" i="1"/>
  <c r="C112" i="1" s="1"/>
  <c r="G64" i="1"/>
  <c r="F62" i="1"/>
  <c r="F117" i="1" s="1"/>
  <c r="C62" i="1"/>
  <c r="D62" i="1" s="1"/>
  <c r="D117" i="1" s="1"/>
  <c r="G61" i="1"/>
  <c r="C59" i="1"/>
  <c r="C100" i="1" s="1"/>
  <c r="H58" i="1"/>
  <c r="F56" i="1"/>
  <c r="H64" i="1" s="1"/>
  <c r="H55" i="1"/>
  <c r="H52" i="1"/>
  <c r="C50" i="1"/>
  <c r="D50" i="1" s="1"/>
  <c r="E50" i="1" s="1"/>
  <c r="F50" i="1" s="1"/>
  <c r="B50" i="1"/>
  <c r="C47" i="1"/>
  <c r="D46" i="1"/>
  <c r="C44" i="1"/>
  <c r="B44" i="1"/>
  <c r="H43" i="1"/>
  <c r="G43" i="1"/>
  <c r="C41" i="1"/>
  <c r="C120" i="1" s="1"/>
  <c r="D34" i="1"/>
  <c r="C34" i="1"/>
  <c r="C32" i="1"/>
  <c r="D32" i="1" s="1"/>
  <c r="E32" i="1" s="1"/>
  <c r="F32" i="1" s="1"/>
  <c r="G32" i="1" s="1"/>
  <c r="H32" i="1" s="1"/>
  <c r="B32" i="1"/>
  <c r="E31" i="1"/>
  <c r="D28" i="1"/>
  <c r="F25" i="1"/>
  <c r="E25" i="1"/>
  <c r="D25" i="1"/>
  <c r="C25" i="1"/>
  <c r="B25" i="1"/>
  <c r="C7" i="1" s="1"/>
  <c r="C23" i="1"/>
  <c r="D23" i="1" s="1"/>
  <c r="E23" i="1" s="1"/>
  <c r="F23" i="1" s="1"/>
  <c r="D22" i="1"/>
  <c r="D49" i="1" s="1"/>
  <c r="C19" i="1"/>
  <c r="C16" i="1"/>
  <c r="D16" i="1" s="1"/>
  <c r="E16" i="1" s="1"/>
  <c r="F16" i="1" s="1"/>
  <c r="C9" i="1"/>
  <c r="D9" i="1" s="1"/>
  <c r="E9" i="1" s="1"/>
  <c r="F9" i="1" s="1"/>
  <c r="G9" i="1" s="1"/>
  <c r="H9" i="1" s="1"/>
  <c r="E8" i="1"/>
  <c r="H7" i="1"/>
  <c r="G7" i="1"/>
  <c r="F7" i="1"/>
  <c r="E7" i="1"/>
  <c r="D7" i="1"/>
  <c r="B7" i="1"/>
  <c r="G6" i="1"/>
  <c r="F6" i="1"/>
  <c r="E6" i="1"/>
  <c r="D6" i="1"/>
  <c r="C4" i="1"/>
  <c r="D4" i="1" s="1"/>
  <c r="E4" i="1" s="1"/>
  <c r="F4" i="1" s="1"/>
  <c r="G4" i="1" s="1"/>
  <c r="H4" i="1" s="1"/>
  <c r="E47" i="1" l="1"/>
  <c r="E83" i="1"/>
  <c r="D19" i="1"/>
  <c r="D77" i="1"/>
  <c r="C110" i="1"/>
  <c r="D41" i="1"/>
  <c r="D47" i="1"/>
  <c r="D71" i="1"/>
  <c r="D59" i="1"/>
  <c r="D73" i="1"/>
  <c r="C117" i="1"/>
  <c r="E73" i="1" l="1"/>
  <c r="E19" i="1"/>
  <c r="D110" i="1"/>
  <c r="E44" i="1"/>
  <c r="E59" i="1"/>
  <c r="E34" i="1"/>
  <c r="D100" i="1"/>
  <c r="D112" i="1"/>
  <c r="E71" i="1"/>
  <c r="E41" i="1"/>
  <c r="D120" i="1"/>
  <c r="E77" i="1"/>
  <c r="D29" i="1"/>
  <c r="F83" i="1"/>
  <c r="F47" i="1"/>
  <c r="F19" i="1" l="1"/>
  <c r="E110" i="1"/>
  <c r="F44" i="1"/>
  <c r="F73" i="1"/>
  <c r="F110" i="1" s="1"/>
  <c r="F77" i="1"/>
  <c r="F29" i="1"/>
  <c r="E29" i="1"/>
  <c r="E120" i="1"/>
  <c r="F41" i="1"/>
  <c r="F120" i="1" s="1"/>
  <c r="E112" i="1"/>
  <c r="F71" i="1"/>
  <c r="E100" i="1"/>
  <c r="F59" i="1"/>
  <c r="F100" i="1" s="1"/>
  <c r="F34" i="1"/>
  <c r="G71" i="1" l="1"/>
  <c r="F112" i="1"/>
  <c r="H71" i="1" l="1"/>
  <c r="H114" i="1" s="1"/>
  <c r="G112" i="1"/>
</calcChain>
</file>

<file path=xl/sharedStrings.xml><?xml version="1.0" encoding="utf-8"?>
<sst xmlns="http://schemas.openxmlformats.org/spreadsheetml/2006/main" count="323" uniqueCount="206">
  <si>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</si>
  <si>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13</t>
    <phoneticPr fontId="0" type="noConversion"/>
  </si>
  <si>
    <t xml:space="preserve"> </t>
    <phoneticPr fontId="0" type="noConversion"/>
  </si>
  <si>
    <t>PERIOD: 31 - 6 Apr 2025</t>
    <phoneticPr fontId="0" type="noConversion"/>
  </si>
  <si>
    <t>HK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</si>
  <si>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</si>
  <si>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</si>
  <si>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</si>
  <si>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</si>
  <si>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</si>
  <si>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</si>
  <si>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</si>
  <si>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t>0600</t>
    <phoneticPr fontId="0" type="noConversion"/>
  </si>
  <si>
    <t>(R)</t>
  </si>
  <si>
    <t xml:space="preserve">                                      </t>
    <phoneticPr fontId="0" type="noConversion"/>
  </si>
  <si>
    <t>0700</t>
  </si>
  <si>
    <t># 89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</si>
  <si>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</si>
  <si>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</si>
  <si>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0800</t>
  </si>
  <si>
    <t>30</t>
  </si>
  <si>
    <t>反黑路人甲 Al Cappuccino (30 EPI)</t>
    <phoneticPr fontId="0" type="noConversion"/>
  </si>
  <si>
    <t>黃金有罪 Of Greed And Ants (30 EPI)</t>
  </si>
  <si>
    <t># 26</t>
    <phoneticPr fontId="0" type="noConversion"/>
  </si>
  <si>
    <t># 1</t>
  </si>
  <si>
    <t># 2</t>
  </si>
  <si>
    <t>0900</t>
  </si>
  <si>
    <t>(CA/MA) (Sub: Chi/Eng)  (CC)</t>
    <phoneticPr fontId="0" type="noConversion"/>
  </si>
  <si>
    <t>0900</t>
    <phoneticPr fontId="0" type="noConversion"/>
  </si>
  <si>
    <r>
      <rPr>
        <sz val="14"/>
        <rFont val="新細明體"/>
        <family val="1"/>
        <charset val="136"/>
      </rPr>
      <t>愛．回家之開心速遞</t>
    </r>
  </si>
  <si>
    <t>遊走世界天與地</t>
  </si>
  <si>
    <t>解風東京</t>
  </si>
  <si>
    <t># 2522</t>
    <phoneticPr fontId="0" type="noConversion"/>
  </si>
  <si>
    <t># 6</t>
    <phoneticPr fontId="0" type="noConversion"/>
  </si>
  <si>
    <t># 3</t>
    <phoneticPr fontId="0" type="noConversion"/>
  </si>
  <si>
    <r>
      <rPr>
        <sz val="9"/>
        <rFont val="Times New Roman"/>
        <family val="1"/>
      </rPr>
      <t xml:space="preserve">800653682 </t>
    </r>
    <r>
      <rPr>
        <sz val="9"/>
        <rFont val="微軟正黑體"/>
        <family val="1"/>
        <charset val="136"/>
      </rPr>
      <t>永續未來</t>
    </r>
    <r>
      <rPr>
        <sz val="9"/>
        <rFont val="Times New Roman"/>
        <family val="1"/>
      </rPr>
      <t xml:space="preserve">-TVB </t>
    </r>
    <r>
      <rPr>
        <sz val="9"/>
        <rFont val="微軟正黑體"/>
        <family val="1"/>
        <charset val="136"/>
      </rPr>
      <t>環境、社會及管治大獎頒獎典禮</t>
    </r>
    <r>
      <rPr>
        <sz val="9"/>
        <rFont val="Times New Roman"/>
        <family val="1"/>
      </rPr>
      <t>2024</t>
    </r>
    <r>
      <rPr>
        <sz val="9"/>
        <rFont val="Times New Roman"/>
        <family val="1"/>
        <charset val="136"/>
      </rPr>
      <t xml:space="preserve"> Sustainable Future-TVB ESG Award Ceremony 2024</t>
    </r>
  </si>
  <si>
    <t>800651211 (Sub: *Chi) (OP)</t>
  </si>
  <si>
    <t>Hands Up   Hands Up 2025</t>
  </si>
  <si>
    <t>1000</t>
  </si>
  <si>
    <t># 1292</t>
  </si>
  <si>
    <t># 1293</t>
  </si>
  <si>
    <t># 1294</t>
  </si>
  <si>
    <t># 1295</t>
  </si>
  <si>
    <t># 1296</t>
  </si>
  <si>
    <t># 1297</t>
  </si>
  <si>
    <t># 5</t>
    <phoneticPr fontId="0" type="noConversion"/>
  </si>
  <si>
    <t>十八年後的終極告白</t>
  </si>
  <si>
    <t>那些我愛過的人</t>
  </si>
  <si>
    <t>Brutally Young (20 EPI)</t>
  </si>
  <si>
    <t>Life After Death (25 EPI)</t>
  </si>
  <si>
    <t>1100</t>
  </si>
  <si>
    <t># 19 - 20</t>
    <phoneticPr fontId="0" type="noConversion"/>
  </si>
  <si>
    <t># 1 - 2</t>
    <phoneticPr fontId="0" type="noConversion"/>
  </si>
  <si>
    <t># 10</t>
    <phoneticPr fontId="0" type="noConversion"/>
  </si>
  <si>
    <t>1200</t>
  </si>
  <si>
    <t>兄弟幫 Big Boys Club (2505 EPI)</t>
  </si>
  <si>
    <t xml:space="preserve">(R)          </t>
    <phoneticPr fontId="0" type="noConversion"/>
  </si>
  <si>
    <t>800636931(Sub: Chi) (CC)</t>
    <phoneticPr fontId="0" type="noConversion"/>
  </si>
  <si>
    <t># 1840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</si>
  <si>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32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</si>
  <si>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244</t>
    </r>
  </si>
  <si>
    <t>1300</t>
  </si>
  <si>
    <t>News Treasury 2024</t>
  </si>
  <si>
    <t>800625434 (Sub: Chi)   (CC)</t>
    <phoneticPr fontId="0" type="noConversion"/>
  </si>
  <si>
    <t>800514691 (Sub: Chi)  (CC)</t>
    <phoneticPr fontId="0" type="noConversion"/>
  </si>
  <si>
    <r>
      <t>永續未來</t>
    </r>
    <r>
      <rPr>
        <sz val="12"/>
        <rFont val="Times New Roman"/>
        <family val="1"/>
      </rPr>
      <t xml:space="preserve">-TVB </t>
    </r>
    <r>
      <rPr>
        <sz val="12"/>
        <rFont val="細明體"/>
        <family val="3"/>
        <charset val="136"/>
      </rPr>
      <t>環境、社會及管治大獎頒獎典禮</t>
    </r>
    <r>
      <rPr>
        <sz val="12"/>
        <rFont val="Times New Roman"/>
        <family val="1"/>
      </rPr>
      <t>2024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</si>
  <si>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69</t>
    </r>
  </si>
  <si>
    <t>Family Feud (28 EPI)</t>
    <phoneticPr fontId="0" type="noConversion"/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</si>
  <si>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4</t>
    </r>
  </si>
  <si>
    <t>800651192 (NA)</t>
    <phoneticPr fontId="0" type="noConversion"/>
  </si>
  <si>
    <t>800651362 (NA)</t>
    <phoneticPr fontId="0" type="noConversion"/>
  </si>
  <si>
    <t>Starry Starry Talk (12 EPI)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</si>
  <si>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</si>
  <si>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13</t>
    </r>
  </si>
  <si>
    <t>1400</t>
  </si>
  <si>
    <t># 1686</t>
    <phoneticPr fontId="0" type="noConversion"/>
  </si>
  <si>
    <t>ChatSAT</t>
  </si>
  <si>
    <t xml:space="preserve">(R)          </t>
  </si>
  <si>
    <t xml:space="preserve">(R)        </t>
    <phoneticPr fontId="0" type="noConversion"/>
  </si>
  <si>
    <t>台灣學呢啲 # 3</t>
    <phoneticPr fontId="0" type="noConversion"/>
  </si>
  <si>
    <t>800645976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</si>
  <si>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#21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</si>
  <si>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#17</t>
    </r>
  </si>
  <si>
    <t>Mr. Wild Live! (22 EPI)</t>
    <phoneticPr fontId="0" type="noConversion"/>
  </si>
  <si>
    <t>800627723 (Sub: Chi) (CC)</t>
    <phoneticPr fontId="0" type="noConversion"/>
  </si>
  <si>
    <t>800625376 (Sub: Chi) (CC)</t>
    <phoneticPr fontId="0" type="noConversion"/>
  </si>
  <si>
    <t>800405315 (Sub: Chi) (CC)</t>
    <phoneticPr fontId="0" type="noConversion"/>
  </si>
  <si>
    <t>800553023 (Sub: Chi) (CC)</t>
    <phoneticPr fontId="0" type="noConversion"/>
  </si>
  <si>
    <t>800628912 (Sub: Chi) (CC)</t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</si>
  <si>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澳門篇</t>
    </r>
    <r>
      <rPr>
        <sz val="14"/>
        <rFont val="Times New Roman"/>
        <family val="1"/>
      </rPr>
      <t xml:space="preserve"> Long Weekend Getaways (Sr.2) (2 EPI)</t>
    </r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</si>
  <si>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</si>
  <si>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</si>
  <si>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</si>
  <si>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</si>
  <si>
    <t># 1</t>
    <phoneticPr fontId="0" type="noConversion"/>
  </si>
  <si>
    <t># 9</t>
    <phoneticPr fontId="0" type="noConversion"/>
  </si>
  <si>
    <r>
      <t xml:space="preserve">800613851 (Sub: Chi)(CC) </t>
    </r>
    <r>
      <rPr>
        <sz val="14"/>
        <rFont val="微軟正黑體"/>
        <family val="1"/>
        <charset val="136"/>
      </rPr>
      <t>遊走世界天與地</t>
    </r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</si>
  <si>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</si>
  <si>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t xml:space="preserve">800605035 (Sub: Chi) (CC) </t>
    <phoneticPr fontId="0" type="noConversion"/>
  </si>
  <si>
    <t>Across Borders (6 EI)</t>
    <phoneticPr fontId="0" type="noConversion"/>
  </si>
  <si>
    <t>Tokyo Unlock (15 EPI)</t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</si>
  <si>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</si>
  <si>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13</t>
    </r>
  </si>
  <si>
    <t># 81</t>
    <phoneticPr fontId="0" type="noConversion"/>
  </si>
  <si>
    <t>800428175 (Sub: Chi) (CC)</t>
    <phoneticPr fontId="0" type="noConversion"/>
  </si>
  <si>
    <t>兄弟幫 Big Boys Club (2505 EPI)</t>
    <phoneticPr fontId="0" type="noConversion"/>
  </si>
  <si>
    <t>友乜唔講得 #8</t>
    <phoneticPr fontId="0" type="noConversion"/>
  </si>
  <si>
    <t># 1841</t>
    <phoneticPr fontId="0" type="noConversion"/>
  </si>
  <si>
    <t>800621982 (CA/MA) (Sub: Chi) (CC)</t>
    <phoneticPr fontId="0" type="noConversion"/>
  </si>
  <si>
    <t>800651331 (Sub: Chi) (CA/MA) (OP)</t>
    <phoneticPr fontId="0" type="noConversion"/>
  </si>
  <si>
    <r>
      <rPr>
        <sz val="14"/>
        <rFont val="細明體"/>
        <family val="3"/>
        <charset val="136"/>
      </rPr>
      <t>玉樓春</t>
    </r>
    <r>
      <rPr>
        <sz val="14"/>
        <rFont val="Times New Roman"/>
        <family val="1"/>
      </rPr>
      <t xml:space="preserve"> Song of Youth (43 EPI)</t>
    </r>
  </si>
  <si>
    <t>擇君記 Choice Husband (30 EPI)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</si>
  <si>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14</t>
    </r>
  </si>
  <si>
    <t># 41</t>
    <phoneticPr fontId="0" type="noConversion"/>
  </si>
  <si>
    <t>Finance Magazine 2025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</si>
  <si>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</si>
  <si>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</si>
  <si>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</si>
  <si>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t xml:space="preserve">800641576 (Sub: Chi) (CC)  </t>
    <phoneticPr fontId="0" type="noConversion"/>
  </si>
  <si>
    <t>800649595 (Sub: Chi) (CC)</t>
    <phoneticPr fontId="0" type="noConversion"/>
  </si>
  <si>
    <t>800642935 (Sub: Chi) (CC)</t>
    <phoneticPr fontId="0" type="noConversion"/>
  </si>
  <si>
    <t>800651370 (Sub: Chi) (CC)</t>
    <phoneticPr fontId="0" type="noConversion"/>
  </si>
  <si>
    <t xml:space="preserve">TBC (Sub: *Chi) (OP) </t>
  </si>
  <si>
    <t>800651281 (Sub: *Chi) (OP) (CA/MA)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</si>
  <si>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74</t>
    </r>
  </si>
  <si>
    <t>獨嘉登機指南 #6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</si>
  <si>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75</t>
    </r>
  </si>
  <si>
    <t>動物森友島 #12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</si>
  <si>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391</t>
    </r>
  </si>
  <si>
    <r>
      <rPr>
        <sz val="14"/>
        <rFont val="新細明體"/>
        <family val="1"/>
        <charset val="136"/>
      </rPr>
      <t>尋源之路</t>
    </r>
    <r>
      <rPr>
        <sz val="14"/>
        <rFont val="Times New Roman"/>
        <family val="1"/>
      </rPr>
      <t xml:space="preserve"> # 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</si>
  <si>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14</t>
    </r>
  </si>
  <si>
    <t>Gourmet Express</t>
  </si>
  <si>
    <t>Terminals (12 EPI)</t>
    <phoneticPr fontId="0" type="noConversion"/>
  </si>
  <si>
    <t>Friend Of Forest (14 EPI)</t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</si>
  <si>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1935</t>
    </r>
  </si>
  <si>
    <t>An Inseparable Bond, Our Blessed Origin</t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</si>
  <si>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</si>
  <si>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t>800651161 (OP)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</si>
  <si>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</si>
  <si>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90</t>
    <phoneticPr fontId="0" type="noConversion"/>
  </si>
  <si>
    <t>800643641 (CA/MA) (Sub: Chi)   (CC)</t>
    <phoneticPr fontId="0" type="noConversion"/>
  </si>
  <si>
    <t xml:space="preserve"> 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</si>
  <si>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</si>
  <si>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TBC</t>
  </si>
  <si>
    <t>TBC (Sub: *Chi) (OP)</t>
    <phoneticPr fontId="0" type="noConversion"/>
  </si>
  <si>
    <t># 2523</t>
    <phoneticPr fontId="0" type="noConversion"/>
  </si>
  <si>
    <t>800630315 (CA/MA) (Sub: Chi/Eng) (CC)</t>
    <phoneticPr fontId="0" type="noConversion"/>
  </si>
  <si>
    <t>香港系列之原味道 #1 (5 EPI)</t>
  </si>
  <si>
    <r>
      <t>大師兄玩轉</t>
    </r>
    <r>
      <rPr>
        <sz val="13"/>
        <rFont val="Times New Roman"/>
        <family val="1"/>
      </rPr>
      <t>Easter</t>
    </r>
    <r>
      <rPr>
        <sz val="13"/>
        <rFont val="細明體"/>
        <family val="3"/>
        <charset val="136"/>
      </rPr>
      <t>感謝祭</t>
    </r>
  </si>
  <si>
    <t>Hong Kong: A Feast of Local Flavours</t>
  </si>
  <si>
    <t>Super Trio -  Happy Easter Special 2025</t>
  </si>
  <si>
    <r>
      <rPr>
        <sz val="14"/>
        <rFont val="新細明體"/>
        <family val="1"/>
        <charset val="136"/>
      </rPr>
      <t>奪命提示</t>
    </r>
    <r>
      <rPr>
        <sz val="14"/>
        <rFont val="Times New Roman"/>
        <family val="1"/>
      </rPr>
      <t xml:space="preserve"> Anonymous Signal (30 EPI)</t>
    </r>
  </si>
  <si>
    <t># 11</t>
    <phoneticPr fontId="0" type="noConversion"/>
  </si>
  <si>
    <t>800649483  (Sub: *Chi) (OP)</t>
  </si>
  <si>
    <t>800648584 (Sub: *Chi) (OP)</t>
    <phoneticPr fontId="0" type="noConversion"/>
  </si>
  <si>
    <t>一條麻甩在汕頭 #6</t>
  </si>
  <si>
    <t>Made In Shantou (13 EPI)</t>
  </si>
  <si>
    <t>800652446 (CA/MA) (Sub: Chi/Eng) (CC)</t>
    <phoneticPr fontId="0" type="noConversion"/>
  </si>
  <si>
    <t>800649170  (Sub: Chi) (CC)</t>
  </si>
  <si>
    <t>意料之踪 # 10</t>
  </si>
  <si>
    <t>生活在別處的我 What If (20 EPI)</t>
    <phoneticPr fontId="0" type="noConversion"/>
  </si>
  <si>
    <t>Fantastic Feasts and Where To Find Them (12 EPI)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</si>
  <si>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#22</t>
    </r>
  </si>
  <si>
    <t>Midlife, Sing &amp; Shine! 3 (28 EPI)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</si>
  <si>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#13 (26 EPI)</t>
    </r>
  </si>
  <si>
    <t>TBC</t>
    <phoneticPr fontId="0" type="noConversion"/>
  </si>
  <si>
    <t>You Are Not Alone</t>
    <phoneticPr fontId="0" type="noConversion"/>
  </si>
  <si>
    <r>
      <rPr>
        <sz val="14"/>
        <rFont val="細明體"/>
        <family val="1"/>
        <charset val="136"/>
      </rPr>
      <t xml:space="preserve">飲茶 </t>
    </r>
    <r>
      <rPr>
        <sz val="14"/>
        <rFont val="Times New Roman"/>
        <family val="1"/>
      </rPr>
      <t>Yum Cha (10 EPI)</t>
    </r>
  </si>
  <si>
    <t>800651265 (OP)</t>
    <phoneticPr fontId="0" type="noConversion"/>
  </si>
  <si>
    <t>800651242 (Sub: *Chi) (OP)</t>
    <phoneticPr fontId="0" type="noConversion"/>
  </si>
  <si>
    <t>800651234 (Sub: *Chi) (OP)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</si>
  <si>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</si>
  <si>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</si>
  <si>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14</t>
    </r>
  </si>
  <si>
    <t>J Music #79</t>
    <phoneticPr fontId="0" type="noConversion"/>
  </si>
  <si>
    <t># 3742</t>
    <phoneticPr fontId="0" type="noConversion"/>
  </si>
  <si>
    <t># 3745            2315</t>
    <phoneticPr fontId="0" type="noConversion"/>
  </si>
  <si>
    <t>JSG Billboard 2025</t>
    <phoneticPr fontId="0" type="noConversion"/>
  </si>
  <si>
    <t>J Music 2025</t>
    <phoneticPr fontId="0" type="noConversion"/>
  </si>
  <si>
    <r>
      <rPr>
        <b/>
        <sz val="14"/>
        <rFont val="新細明體"/>
        <family val="1"/>
        <charset val="136"/>
      </rPr>
      <t>世界觀</t>
    </r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</si>
  <si>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</si>
  <si>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800647325 (Sub: *Chi) (OP)</t>
  </si>
  <si>
    <t>800641963  (Sub: Chi) (CC)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</si>
  <si>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#17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</si>
  <si>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33</t>
    </r>
  </si>
  <si>
    <t>Med with Doc (26 EPI)</t>
  </si>
  <si>
    <t xml:space="preserve">Shock Mystery </t>
    <phoneticPr fontId="0" type="noConversion"/>
  </si>
  <si>
    <t>2400</t>
    <phoneticPr fontId="0" type="noConversion"/>
  </si>
  <si>
    <r>
      <rPr>
        <b/>
        <sz val="14"/>
        <rFont val="細明體"/>
        <family val="3"/>
        <charset val="136"/>
      </rPr>
      <t>世界觀</t>
    </r>
  </si>
  <si>
    <t>0100</t>
    <phoneticPr fontId="0" type="noConversion"/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</si>
  <si>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</si>
  <si>
    <t>解風東京 # 3</t>
    <phoneticPr fontId="0" type="noConversion"/>
  </si>
  <si>
    <t>0200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</si>
  <si>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#16</t>
    </r>
  </si>
  <si>
    <t>0300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</si>
  <si>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</si>
  <si>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0400</t>
    <phoneticPr fontId="0" type="noConversion"/>
  </si>
  <si>
    <t>0500</t>
    <phoneticPr fontId="0" type="noConversion"/>
  </si>
  <si>
    <t>0545</t>
    <phoneticPr fontId="0" type="noConversion"/>
  </si>
  <si>
    <t>800577845 (CC)</t>
    <phoneticPr fontId="0" type="noConversion"/>
  </si>
  <si>
    <t>快樂長門人Happy Old Buddies</t>
  </si>
  <si>
    <r>
      <t xml:space="preserve">TVB </t>
    </r>
    <r>
      <rPr>
        <sz val="14"/>
        <rFont val="新細明體"/>
        <family val="1"/>
        <charset val="136"/>
      </rPr>
      <t>主播带你看福田</t>
    </r>
  </si>
  <si>
    <t># 43</t>
  </si>
  <si>
    <t># 44</t>
  </si>
  <si>
    <t># 45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</si>
  <si>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#64-68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</si>
</sst>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yyyy/mm/dd;@"/>
  </numFmts>
  <fonts count="26">
    <font>
      <sz val="10"/>
      <name val="Arial"/>
      <family val="2"/>
    </font>
    <font>
      <sz val="10"/>
      <name val="Arial"/>
      <family val="2"/>
    </font>
    <font>
      <b/>
      <u/>
      <sz val="28"/>
      <name val="Times New Roman"/>
      <family val="1"/>
    </font>
    <font>
      <sz val="28"/>
      <name val="Times New Roman"/>
      <family val="1"/>
    </font>
    <font>
      <b/>
      <u/>
      <sz val="28"/>
      <name val="新細明體"/>
      <family val="1"/>
      <charset val="136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新細明體"/>
      <family val="1"/>
      <charset val="136"/>
    </font>
    <font>
      <b/>
      <sz val="12"/>
      <name val="Times New Roman"/>
      <family val="1"/>
    </font>
    <font>
      <sz val="14"/>
      <name val="細明體"/>
      <family val="3"/>
      <charset val="136"/>
    </font>
    <font>
      <sz val="14"/>
      <name val="微軟正黑體"/>
      <family val="1"/>
      <charset val="136"/>
    </font>
    <font>
      <sz val="14"/>
      <name val="新細明體"/>
      <family val="1"/>
      <charset val="136"/>
    </font>
    <font>
      <sz val="9"/>
      <name val="Times New Roman"/>
      <family val="1"/>
      <charset val="136"/>
    </font>
    <font>
      <sz val="9"/>
      <name val="Times New Roman"/>
      <family val="1"/>
    </font>
    <font>
      <sz val="9"/>
      <name val="微軟正黑體"/>
      <family val="1"/>
      <charset val="136"/>
    </font>
    <font>
      <sz val="14"/>
      <name val="Times New Roman"/>
      <family val="1"/>
      <charset val="136"/>
    </font>
    <font>
      <sz val="12"/>
      <name val="細明體"/>
      <family val="3"/>
      <charset val="136"/>
    </font>
    <font>
      <sz val="14"/>
      <name val="細明體"/>
      <family val="1"/>
      <charset val="136"/>
    </font>
    <font>
      <sz val="14"/>
      <name val="Times New Roman"/>
      <family val="3"/>
      <charset val="136"/>
    </font>
    <font>
      <sz val="12"/>
      <name val="微軟正黑體"/>
      <family val="1"/>
      <charset val="136"/>
    </font>
    <font>
      <sz val="13"/>
      <name val="Times New Roman"/>
      <family val="1"/>
    </font>
    <font>
      <sz val="13"/>
      <name val="細明體"/>
      <family val="3"/>
      <charset val="136"/>
    </font>
    <font>
      <b/>
      <sz val="14"/>
      <name val="細明體"/>
      <family val="3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/>
  </cellStyleXfs>
  <cellXfs count="3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9" fontId="7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6" fillId="0" borderId="13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6" fillId="2" borderId="34" xfId="0" quotePrefix="1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6" fillId="2" borderId="36" xfId="0" quotePrefix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6" fillId="2" borderId="37" xfId="0" applyFont="1" applyFill="1" applyBorder="1" applyAlignment="1">
      <alignment vertical="center"/>
    </xf>
    <xf numFmtId="0" fontId="6" fillId="2" borderId="15" xfId="0" quotePrefix="1" applyFont="1" applyFill="1" applyBorder="1" applyAlignment="1">
      <alignment vertical="center"/>
    </xf>
    <xf numFmtId="0" fontId="6" fillId="2" borderId="37" xfId="0" quotePrefix="1" applyFont="1" applyFill="1" applyBorder="1" applyAlignment="1">
      <alignment vertical="center"/>
    </xf>
    <xf numFmtId="49" fontId="6" fillId="0" borderId="9" xfId="0" applyNumberFormat="1" applyFont="1" applyBorder="1" applyAlignment="1">
      <alignment horizontal="right" vertical="center" wrapText="1"/>
    </xf>
    <xf numFmtId="0" fontId="6" fillId="2" borderId="38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7" fillId="0" borderId="14" xfId="0" applyNumberFormat="1" applyFont="1" applyBorder="1" applyAlignment="1">
      <alignment horizontal="right" vertical="center" wrapText="1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7" fillId="3" borderId="39" xfId="0" applyFont="1" applyFill="1" applyBorder="1" applyAlignment="1">
      <alignment horizontal="left" vertical="center"/>
    </xf>
    <xf numFmtId="49" fontId="7" fillId="0" borderId="21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49" fontId="7" fillId="0" borderId="27" xfId="0" applyNumberFormat="1" applyFont="1" applyBorder="1" applyAlignment="1">
      <alignment horizontal="left" vertical="center"/>
    </xf>
    <xf numFmtId="49" fontId="7" fillId="0" borderId="28" xfId="0" applyNumberFormat="1" applyFont="1" applyBorder="1" applyAlignment="1">
      <alignment horizontal="right" vertical="center" wrapText="1"/>
    </xf>
    <xf numFmtId="0" fontId="7" fillId="0" borderId="40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49" fontId="7" fillId="0" borderId="41" xfId="0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right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right" vertical="center"/>
    </xf>
    <xf numFmtId="0" fontId="13" fillId="3" borderId="4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37" xfId="0" applyFont="1" applyFill="1" applyBorder="1" applyAlignment="1">
      <alignment vertical="center"/>
    </xf>
    <xf numFmtId="49" fontId="7" fillId="0" borderId="31" xfId="0" applyNumberFormat="1" applyFont="1" applyBorder="1" applyAlignment="1">
      <alignment horizontal="left" vertical="center"/>
    </xf>
    <xf numFmtId="0" fontId="13" fillId="3" borderId="46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49" fontId="7" fillId="0" borderId="48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quotePrefix="1" applyFont="1" applyAlignment="1">
      <alignment vertical="center"/>
    </xf>
    <xf numFmtId="49" fontId="7" fillId="0" borderId="49" xfId="0" applyNumberFormat="1" applyFont="1" applyBorder="1" applyAlignment="1">
      <alignment horizontal="left" vertical="center"/>
    </xf>
    <xf numFmtId="49" fontId="7" fillId="0" borderId="50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49" fontId="6" fillId="0" borderId="50" xfId="0" applyNumberFormat="1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horizontal="left" vertical="center"/>
    </xf>
    <xf numFmtId="49" fontId="7" fillId="0" borderId="49" xfId="0" applyNumberFormat="1" applyFon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7" fillId="0" borderId="47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vertical="center"/>
    </xf>
    <xf numFmtId="0" fontId="7" fillId="0" borderId="44" xfId="0" quotePrefix="1" applyFont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/>
    </xf>
    <xf numFmtId="0" fontId="16" fillId="2" borderId="37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right" vertical="center"/>
    </xf>
    <xf numFmtId="0" fontId="7" fillId="2" borderId="52" xfId="0" applyFont="1" applyFill="1" applyBorder="1" applyAlignment="1">
      <alignment horizontal="center" vertical="center"/>
    </xf>
    <xf numFmtId="49" fontId="7" fillId="0" borderId="14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7" fillId="0" borderId="30" xfId="0" quotePrefix="1" applyFont="1" applyBorder="1" applyAlignment="1">
      <alignment horizontal="left" vertical="center"/>
    </xf>
    <xf numFmtId="49" fontId="7" fillId="0" borderId="53" xfId="0" applyNumberFormat="1" applyFont="1" applyBorder="1" applyAlignment="1">
      <alignment horizontal="left" vertical="center"/>
    </xf>
    <xf numFmtId="0" fontId="17" fillId="3" borderId="40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right" vertical="center"/>
    </xf>
    <xf numFmtId="0" fontId="16" fillId="0" borderId="37" xfId="0" quotePrefix="1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left" vertical="center"/>
    </xf>
    <xf numFmtId="49" fontId="7" fillId="0" borderId="28" xfId="0" applyNumberFormat="1" applyFont="1" applyBorder="1" applyAlignment="1">
      <alignment horizontal="righ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16" xfId="0" applyFont="1" applyFill="1" applyBorder="1" applyAlignment="1">
      <alignment horizontal="left" vertical="center"/>
    </xf>
    <xf numFmtId="0" fontId="7" fillId="0" borderId="55" xfId="0" quotePrefix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49" fontId="6" fillId="0" borderId="56" xfId="0" applyNumberFormat="1" applyFont="1" applyBorder="1" applyAlignment="1">
      <alignment horizontal="right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49" fontId="7" fillId="0" borderId="49" xfId="0" applyNumberFormat="1" applyFont="1" applyBorder="1" applyAlignment="1">
      <alignment horizontal="right" vertical="center" wrapText="1"/>
    </xf>
    <xf numFmtId="0" fontId="7" fillId="0" borderId="50" xfId="0" applyFont="1" applyBorder="1" applyAlignment="1">
      <alignment horizontal="right" vertical="center"/>
    </xf>
    <xf numFmtId="0" fontId="7" fillId="0" borderId="30" xfId="0" quotePrefix="1" applyFont="1" applyBorder="1" applyAlignment="1">
      <alignment vertical="center"/>
    </xf>
    <xf numFmtId="0" fontId="7" fillId="0" borderId="50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47" xfId="0" applyFont="1" applyBorder="1" applyAlignment="1">
      <alignment horizontal="right" vertical="center"/>
    </xf>
    <xf numFmtId="0" fontId="7" fillId="0" borderId="16" xfId="0" quotePrefix="1" applyFont="1" applyBorder="1" applyAlignment="1">
      <alignment horizontal="center" vertical="center"/>
    </xf>
    <xf numFmtId="49" fontId="6" fillId="2" borderId="30" xfId="0" applyNumberFormat="1" applyFont="1" applyFill="1" applyBorder="1" applyAlignment="1">
      <alignment vertical="center"/>
    </xf>
    <xf numFmtId="0" fontId="6" fillId="0" borderId="47" xfId="0" applyFont="1" applyBorder="1" applyAlignment="1">
      <alignment horizontal="left" vertical="center"/>
    </xf>
    <xf numFmtId="0" fontId="7" fillId="0" borderId="49" xfId="0" applyFont="1" applyBorder="1" applyAlignment="1">
      <alignment horizontal="right" vertical="center"/>
    </xf>
    <xf numFmtId="0" fontId="19" fillId="0" borderId="16" xfId="0" applyFont="1" applyBorder="1" applyAlignment="1">
      <alignment horizontal="center" vertical="center"/>
    </xf>
    <xf numFmtId="49" fontId="16" fillId="2" borderId="37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0" fontId="7" fillId="2" borderId="52" xfId="0" quotePrefix="1" applyFont="1" applyFill="1" applyBorder="1" applyAlignment="1">
      <alignment horizontal="center" vertical="center"/>
    </xf>
    <xf numFmtId="0" fontId="7" fillId="0" borderId="15" xfId="0" quotePrefix="1" applyFont="1" applyBorder="1" applyAlignment="1">
      <alignment horizontal="left" vertical="center"/>
    </xf>
    <xf numFmtId="0" fontId="16" fillId="0" borderId="15" xfId="0" quotePrefix="1" applyFont="1" applyBorder="1" applyAlignment="1">
      <alignment horizontal="left" vertical="center"/>
    </xf>
    <xf numFmtId="0" fontId="10" fillId="0" borderId="19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9" xfId="0" applyFont="1" applyBorder="1" applyAlignment="1">
      <alignment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/>
    </xf>
    <xf numFmtId="0" fontId="7" fillId="0" borderId="24" xfId="2" applyFont="1" applyBorder="1" applyAlignment="1">
      <alignment horizontal="right" vertical="center" wrapText="1"/>
    </xf>
    <xf numFmtId="49" fontId="11" fillId="0" borderId="40" xfId="0" applyNumberFormat="1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left" vertical="center"/>
    </xf>
    <xf numFmtId="0" fontId="7" fillId="0" borderId="45" xfId="0" quotePrefix="1" applyFont="1" applyBorder="1" applyAlignment="1">
      <alignment horizontal="left" vertical="center"/>
    </xf>
    <xf numFmtId="0" fontId="7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0" fillId="0" borderId="24" xfId="2" applyFont="1" applyBorder="1" applyAlignment="1">
      <alignment horizontal="center" vertical="center" wrapText="1"/>
    </xf>
    <xf numFmtId="0" fontId="7" fillId="0" borderId="29" xfId="0" quotePrefix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40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9" fillId="0" borderId="40" xfId="2" quotePrefix="1" applyFont="1" applyBorder="1" applyAlignment="1">
      <alignment horizontal="center" vertical="center"/>
    </xf>
    <xf numFmtId="0" fontId="7" fillId="0" borderId="57" xfId="0" applyFont="1" applyBorder="1" applyAlignment="1">
      <alignment horizontal="right" vertical="center"/>
    </xf>
    <xf numFmtId="0" fontId="7" fillId="2" borderId="29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17" xfId="0" quotePrefix="1" applyFont="1" applyBorder="1" applyAlignment="1">
      <alignment horizontal="left" vertical="center"/>
    </xf>
    <xf numFmtId="0" fontId="16" fillId="0" borderId="30" xfId="0" quotePrefix="1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6" fillId="0" borderId="33" xfId="0" applyFont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44" xfId="0" quotePrefix="1" applyFont="1" applyFill="1" applyBorder="1" applyAlignment="1">
      <alignment vertical="center"/>
    </xf>
    <xf numFmtId="0" fontId="7" fillId="3" borderId="60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16" fillId="2" borderId="24" xfId="0" applyFont="1" applyFill="1" applyBorder="1" applyAlignment="1">
      <alignment horizontal="center" vertical="center"/>
    </xf>
    <xf numFmtId="0" fontId="7" fillId="2" borderId="43" xfId="0" quotePrefix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7" fillId="2" borderId="51" xfId="0" applyFont="1" applyFill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7" fillId="2" borderId="4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3" borderId="44" xfId="0" applyFont="1" applyFill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left" vertical="center" wrapText="1"/>
    </xf>
    <xf numFmtId="0" fontId="21" fillId="3" borderId="16" xfId="2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49" fontId="22" fillId="3" borderId="16" xfId="0" applyNumberFormat="1" applyFont="1" applyFill="1" applyBorder="1" applyAlignment="1">
      <alignment horizontal="center" vertical="center" shrinkToFit="1"/>
    </xf>
    <xf numFmtId="0" fontId="22" fillId="2" borderId="55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 shrinkToFit="1"/>
    </xf>
    <xf numFmtId="0" fontId="19" fillId="2" borderId="55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3" borderId="24" xfId="2" applyFont="1" applyFill="1" applyBorder="1" applyAlignment="1">
      <alignment horizontal="center" vertical="center"/>
    </xf>
    <xf numFmtId="0" fontId="7" fillId="2" borderId="55" xfId="0" quotePrefix="1" applyFont="1" applyFill="1" applyBorder="1" applyAlignment="1">
      <alignment horizontal="center" vertical="center"/>
    </xf>
    <xf numFmtId="0" fontId="7" fillId="3" borderId="16" xfId="2" applyFont="1" applyFill="1" applyBorder="1" applyAlignment="1">
      <alignment horizontal="left" vertical="center"/>
    </xf>
    <xf numFmtId="0" fontId="6" fillId="0" borderId="50" xfId="0" applyFont="1" applyBorder="1" applyAlignment="1">
      <alignment horizontal="right" vertical="center"/>
    </xf>
    <xf numFmtId="49" fontId="10" fillId="3" borderId="16" xfId="0" applyNumberFormat="1" applyFont="1" applyFill="1" applyBorder="1" applyAlignment="1">
      <alignment horizontal="center" vertical="center" shrinkToFit="1"/>
    </xf>
    <xf numFmtId="0" fontId="7" fillId="3" borderId="16" xfId="2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vertical="center"/>
    </xf>
    <xf numFmtId="0" fontId="7" fillId="3" borderId="44" xfId="2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9" fontId="7" fillId="3" borderId="16" xfId="0" applyNumberFormat="1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left" vertical="center"/>
    </xf>
    <xf numFmtId="0" fontId="10" fillId="2" borderId="40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vertical="center"/>
    </xf>
    <xf numFmtId="0" fontId="7" fillId="2" borderId="43" xfId="0" applyFont="1" applyFill="1" applyBorder="1" applyAlignment="1">
      <alignment horizontal="right" vertical="center"/>
    </xf>
    <xf numFmtId="49" fontId="16" fillId="2" borderId="40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7" fillId="2" borderId="55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 wrapText="1" shrinkToFit="1"/>
    </xf>
    <xf numFmtId="0" fontId="6" fillId="2" borderId="42" xfId="0" applyFont="1" applyFill="1" applyBorder="1" applyAlignment="1">
      <alignment horizontal="right" vertical="center"/>
    </xf>
    <xf numFmtId="0" fontId="7" fillId="2" borderId="24" xfId="2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50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right" vertical="center"/>
    </xf>
    <xf numFmtId="0" fontId="6" fillId="2" borderId="6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right" vertical="center"/>
    </xf>
    <xf numFmtId="0" fontId="7" fillId="0" borderId="62" xfId="0" applyFont="1" applyBorder="1" applyAlignment="1">
      <alignment horizontal="left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vertical="center"/>
    </xf>
    <xf numFmtId="0" fontId="7" fillId="0" borderId="33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6" xfId="0" quotePrefix="1" applyFont="1" applyBorder="1" applyAlignment="1">
      <alignment vertical="center"/>
    </xf>
    <xf numFmtId="0" fontId="7" fillId="0" borderId="16" xfId="0" applyFont="1" applyBorder="1" applyAlignment="1">
      <alignment horizontal="center" vertical="center" wrapText="1" shrinkToFit="1"/>
    </xf>
    <xf numFmtId="0" fontId="16" fillId="0" borderId="37" xfId="0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7" fillId="0" borderId="44" xfId="0" quotePrefix="1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right" vertical="center"/>
    </xf>
    <xf numFmtId="0" fontId="7" fillId="0" borderId="20" xfId="0" quotePrefix="1" applyFont="1" applyBorder="1" applyAlignment="1">
      <alignment vertical="center"/>
    </xf>
    <xf numFmtId="49" fontId="16" fillId="0" borderId="16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/>
    </xf>
    <xf numFmtId="0" fontId="7" fillId="0" borderId="51" xfId="0" applyFont="1" applyBorder="1" applyAlignment="1">
      <alignment vertical="center"/>
    </xf>
    <xf numFmtId="0" fontId="7" fillId="0" borderId="29" xfId="0" quotePrefix="1" applyFont="1" applyBorder="1" applyAlignment="1">
      <alignment vertical="center"/>
    </xf>
    <xf numFmtId="0" fontId="18" fillId="0" borderId="55" xfId="0" quotePrefix="1" applyFont="1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7" fillId="0" borderId="26" xfId="0" quotePrefix="1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/>
    </xf>
    <xf numFmtId="0" fontId="7" fillId="0" borderId="20" xfId="0" quotePrefix="1" applyFont="1" applyBorder="1" applyAlignment="1">
      <alignment horizontal="left" vertical="center"/>
    </xf>
    <xf numFmtId="0" fontId="7" fillId="0" borderId="55" xfId="0" quotePrefix="1" applyFont="1" applyBorder="1" applyAlignment="1">
      <alignment horizontal="left" vertical="center"/>
    </xf>
    <xf numFmtId="49" fontId="7" fillId="0" borderId="43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right" vertical="center"/>
    </xf>
    <xf numFmtId="0" fontId="7" fillId="0" borderId="67" xfId="0" applyFont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49" fontId="6" fillId="0" borderId="7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3">
    <cellStyle name="Normal" xfId="0" builtinId="0"/>
    <cellStyle name="Percent" xfId="1" builtinId="5"/>
    <cellStyle name="一般_061212 閃耀女人心(TVB周大福FOREVERMARK_SR2)" xfId="2" xr:uid="{DDB58A10-94DD-43AA-BC3D-C4103AE62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59D63-2D1E-4BC4-BDD0-18255C03C3F2}">
  <dimension ref="A1:I127"/>
  <sheetViews>
    <sheetView tabSelected="1" zoomScale="70" zoomScaleNormal="70" workbookViewId="0">
      <pane ySplit="4" topLeftCell="A59" activePane="bottomLeft" state="frozen"/>
      <selection pane="bottomLeft" activeCell="G75" sqref="G75"/>
    </sheetView>
  </sheetViews>
  <sheetFormatPr defaultColWidth="9.453125" defaultRowHeight="15.5"/>
  <cols>
    <col min="1" max="1" width="7.6328125" style="196" customWidth="1"/>
    <col min="2" max="8" width="32.6328125" style="4" customWidth="1"/>
    <col min="9" max="9" width="7.6328125" style="358" customWidth="1"/>
    <col min="10" max="16384" width="9.453125" style="4"/>
  </cols>
  <sheetData>
    <row r="1" spans="1:9" ht="36" customHeight="1">
      <c r="A1" s="1"/>
      <c r="B1" s="2"/>
      <c r="C1" s="3" t="s">
        <v>0</v>
      </c>
      <c r="D1" s="3"/>
      <c r="E1" s="3"/>
      <c r="F1" s="3"/>
      <c r="G1" s="3"/>
      <c r="H1" s="2"/>
      <c r="I1" s="2"/>
    </row>
    <row r="2" spans="1:9" ht="17" customHeight="1" thickBot="1">
      <c r="A2" s="5" t="s">
        <v>1</v>
      </c>
      <c r="B2" s="6"/>
      <c r="C2" s="6"/>
      <c r="D2" s="7" t="s">
        <v>2</v>
      </c>
      <c r="E2" s="7"/>
      <c r="F2" s="8"/>
      <c r="G2" s="8"/>
      <c r="H2" s="9" t="s">
        <v>3</v>
      </c>
      <c r="I2" s="9"/>
    </row>
    <row r="3" spans="1:9" ht="17" customHeight="1" thickTop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2" t="s">
        <v>4</v>
      </c>
    </row>
    <row r="4" spans="1:9" ht="17" customHeight="1" thickBot="1">
      <c r="A4" s="13"/>
      <c r="B4" s="14">
        <v>45747</v>
      </c>
      <c r="C4" s="14">
        <f t="shared" ref="C4:H4" si="0">SUM(B4+1)</f>
        <v>45748</v>
      </c>
      <c r="D4" s="15">
        <f t="shared" si="0"/>
        <v>45749</v>
      </c>
      <c r="E4" s="15">
        <f t="shared" si="0"/>
        <v>45750</v>
      </c>
      <c r="F4" s="15">
        <f t="shared" si="0"/>
        <v>45751</v>
      </c>
      <c r="G4" s="15">
        <f t="shared" si="0"/>
        <v>45752</v>
      </c>
      <c r="H4" s="15">
        <f t="shared" si="0"/>
        <v>45753</v>
      </c>
      <c r="I4" s="16"/>
    </row>
    <row r="5" spans="1:9" s="22" customFormat="1" ht="17" customHeight="1" thickBot="1">
      <c r="A5" s="17" t="s">
        <v>12</v>
      </c>
      <c r="B5" s="18"/>
      <c r="C5" s="19"/>
      <c r="D5" s="19"/>
      <c r="E5" s="19"/>
      <c r="F5" s="19"/>
      <c r="G5" s="19"/>
      <c r="H5" s="20"/>
      <c r="I5" s="21" t="s">
        <v>12</v>
      </c>
    </row>
    <row r="6" spans="1:9" ht="17" customHeight="1">
      <c r="A6" s="23"/>
      <c r="B6" s="24" t="s">
        <v>13</v>
      </c>
      <c r="C6" s="25" t="s">
        <v>13</v>
      </c>
      <c r="D6" s="26" t="str">
        <f t="shared" ref="D6:G7" si="1">C52</f>
        <v>好睡好起 Sleep Right, Sleep Tight (10 EPI)</v>
      </c>
      <c r="E6" s="27" t="str">
        <f t="shared" si="1"/>
        <v>湊仔攻略 Daddy, Where's Mom (10 EPI)</v>
      </c>
      <c r="F6" s="28" t="str">
        <f t="shared" si="1"/>
        <v>出走地圖 Off the Grid (Sr.2) (20 EPI)</v>
      </c>
      <c r="G6" s="29" t="str">
        <f t="shared" si="1"/>
        <v>台灣學呢啲 All-You-Can-Learn in Taiwan (10 EPI)</v>
      </c>
      <c r="H6" s="30" t="s">
        <v>13</v>
      </c>
      <c r="I6" s="31"/>
    </row>
    <row r="7" spans="1:9" ht="17" customHeight="1">
      <c r="A7" s="32">
        <v>30</v>
      </c>
      <c r="B7" s="33" t="str">
        <f>LEFT($H$61,5) &amp; " # " &amp; VALUE(RIGHT($H$61,2)-1)</f>
        <v>財經透視  # 13</v>
      </c>
      <c r="C7" s="34" t="str">
        <f>B25</f>
        <v>新聞掏寶  # 243</v>
      </c>
      <c r="D7" s="35" t="str">
        <f t="shared" si="1"/>
        <v># 9</v>
      </c>
      <c r="E7" s="34" t="str">
        <f t="shared" si="1"/>
        <v># 9</v>
      </c>
      <c r="F7" s="35" t="str">
        <f t="shared" si="1"/>
        <v># 9</v>
      </c>
      <c r="G7" s="34" t="str">
        <f t="shared" si="1"/>
        <v># 3</v>
      </c>
      <c r="H7" s="36" t="str">
        <f>D68</f>
        <v>美食新聞報道 # 75</v>
      </c>
      <c r="I7" s="37">
        <v>30</v>
      </c>
    </row>
    <row r="8" spans="1:9" ht="17" customHeight="1">
      <c r="A8" s="38"/>
      <c r="B8" s="39" t="s">
        <v>13</v>
      </c>
      <c r="C8" s="40"/>
      <c r="D8" s="40"/>
      <c r="E8" s="41" t="str">
        <f>$E$70</f>
        <v>東張西望  Scoop 2025</v>
      </c>
      <c r="F8" s="40"/>
      <c r="G8" s="40" t="s">
        <v>14</v>
      </c>
      <c r="H8" s="42"/>
      <c r="I8" s="43"/>
    </row>
    <row r="9" spans="1:9" s="22" customFormat="1" ht="17" customHeight="1" thickBot="1">
      <c r="A9" s="13" t="s">
        <v>15</v>
      </c>
      <c r="B9" s="44" t="s">
        <v>16</v>
      </c>
      <c r="C9" s="44" t="str">
        <f t="shared" ref="C9:H9" si="2">"# " &amp; VALUE(RIGHT(B9,2)+1)</f>
        <v># 90</v>
      </c>
      <c r="D9" s="44" t="str">
        <f t="shared" si="2"/>
        <v># 91</v>
      </c>
      <c r="E9" s="44" t="str">
        <f t="shared" si="2"/>
        <v># 92</v>
      </c>
      <c r="F9" s="44" t="str">
        <f t="shared" si="2"/>
        <v># 93</v>
      </c>
      <c r="G9" s="44" t="str">
        <f t="shared" si="2"/>
        <v># 94</v>
      </c>
      <c r="H9" s="44" t="str">
        <f t="shared" si="2"/>
        <v># 95</v>
      </c>
      <c r="I9" s="45" t="s">
        <v>15</v>
      </c>
    </row>
    <row r="10" spans="1:9" ht="17" customHeight="1">
      <c r="A10" s="46"/>
      <c r="B10" s="47"/>
      <c r="C10" s="48"/>
      <c r="D10" s="48"/>
      <c r="E10" s="48"/>
      <c r="F10" s="49"/>
      <c r="G10" s="47"/>
      <c r="H10" s="50"/>
      <c r="I10" s="31"/>
    </row>
    <row r="11" spans="1:9" ht="17" customHeight="1">
      <c r="A11" s="32">
        <v>30</v>
      </c>
      <c r="B11" s="51"/>
      <c r="C11" s="51"/>
      <c r="D11" s="51"/>
      <c r="E11" s="51"/>
      <c r="F11" s="51"/>
      <c r="G11" s="52" t="s">
        <v>17</v>
      </c>
      <c r="H11" s="53"/>
      <c r="I11" s="37">
        <v>30</v>
      </c>
    </row>
    <row r="12" spans="1:9" ht="17" customHeight="1">
      <c r="A12" s="54"/>
      <c r="B12" s="52" t="s">
        <v>18</v>
      </c>
      <c r="C12" s="55"/>
      <c r="D12" s="55"/>
      <c r="E12" s="55"/>
      <c r="F12" s="56"/>
      <c r="G12" s="57"/>
      <c r="H12" s="58"/>
      <c r="I12" s="43"/>
    </row>
    <row r="13" spans="1:9" s="22" customFormat="1" ht="17" customHeight="1" thickBot="1">
      <c r="A13" s="59" t="s">
        <v>19</v>
      </c>
      <c r="B13" s="60"/>
      <c r="C13" s="61"/>
      <c r="D13" s="61"/>
      <c r="E13" s="61"/>
      <c r="F13" s="62"/>
      <c r="G13" s="63"/>
      <c r="H13" s="64"/>
      <c r="I13" s="45" t="s">
        <v>19</v>
      </c>
    </row>
    <row r="14" spans="1:9" ht="17" customHeight="1">
      <c r="A14" s="65"/>
      <c r="B14" s="66">
        <v>800565353</v>
      </c>
      <c r="C14" s="67"/>
      <c r="D14" s="67"/>
      <c r="E14" s="67"/>
      <c r="F14" s="68"/>
      <c r="G14" s="69">
        <v>800553940</v>
      </c>
      <c r="H14" s="70"/>
      <c r="I14" s="71"/>
    </row>
    <row r="15" spans="1:9" ht="17" customHeight="1">
      <c r="A15" s="72" t="s">
        <v>20</v>
      </c>
      <c r="B15" s="73"/>
      <c r="C15" s="74"/>
      <c r="D15" s="74"/>
      <c r="E15" s="75" t="s">
        <v>21</v>
      </c>
      <c r="F15" s="76"/>
      <c r="G15" s="77" t="s">
        <v>22</v>
      </c>
      <c r="H15" s="78"/>
      <c r="I15" s="79" t="s">
        <v>20</v>
      </c>
    </row>
    <row r="16" spans="1:9" ht="17" customHeight="1">
      <c r="A16" s="80"/>
      <c r="B16" s="73" t="s">
        <v>23</v>
      </c>
      <c r="C16" s="75" t="str">
        <f t="shared" ref="C16:F16" si="3">"# " &amp; VALUE(RIGHT(B16,2)+1)</f>
        <v># 27</v>
      </c>
      <c r="D16" s="75" t="str">
        <f t="shared" si="3"/>
        <v># 28</v>
      </c>
      <c r="E16" s="75" t="str">
        <f t="shared" si="3"/>
        <v># 29</v>
      </c>
      <c r="F16" s="81" t="str">
        <f t="shared" si="3"/>
        <v># 30</v>
      </c>
      <c r="G16" s="82" t="s">
        <v>24</v>
      </c>
      <c r="H16" s="83" t="s">
        <v>25</v>
      </c>
      <c r="I16" s="84"/>
    </row>
    <row r="17" spans="1:9" s="22" customFormat="1" ht="17" customHeight="1" thickBot="1">
      <c r="A17" s="59" t="s">
        <v>26</v>
      </c>
      <c r="B17" s="85" t="s">
        <v>27</v>
      </c>
      <c r="C17" s="86"/>
      <c r="D17" s="86"/>
      <c r="E17" s="86"/>
      <c r="F17" s="87"/>
      <c r="G17" s="88"/>
      <c r="H17" s="89"/>
      <c r="I17" s="45" t="s">
        <v>28</v>
      </c>
    </row>
    <row r="18" spans="1:9" s="22" customFormat="1" ht="17" customHeight="1">
      <c r="A18" s="59"/>
      <c r="B18" s="39" t="s">
        <v>13</v>
      </c>
      <c r="C18" s="40"/>
      <c r="D18" s="40"/>
      <c r="E18" s="40" t="s">
        <v>29</v>
      </c>
      <c r="F18" s="90"/>
      <c r="G18" s="91" t="s">
        <v>30</v>
      </c>
      <c r="H18" s="92" t="s">
        <v>31</v>
      </c>
      <c r="I18" s="93"/>
    </row>
    <row r="19" spans="1:9" ht="17" customHeight="1">
      <c r="A19" s="94" t="s">
        <v>20</v>
      </c>
      <c r="B19" s="33" t="s">
        <v>32</v>
      </c>
      <c r="C19" s="95" t="str">
        <f t="shared" ref="C19:F19" si="4">B73</f>
        <v># 2523</v>
      </c>
      <c r="D19" s="95" t="str">
        <f t="shared" si="4"/>
        <v># 2524</v>
      </c>
      <c r="E19" s="95" t="str">
        <f t="shared" si="4"/>
        <v># 2525</v>
      </c>
      <c r="F19" s="96" t="str">
        <f t="shared" si="4"/>
        <v># 2526</v>
      </c>
      <c r="G19" s="95" t="s">
        <v>33</v>
      </c>
      <c r="H19" s="35" t="s">
        <v>34</v>
      </c>
      <c r="I19" s="79" t="s">
        <v>20</v>
      </c>
    </row>
    <row r="20" spans="1:9" ht="17" customHeight="1">
      <c r="A20" s="97"/>
      <c r="B20" s="98" t="s">
        <v>35</v>
      </c>
      <c r="C20" s="99" t="s">
        <v>36</v>
      </c>
      <c r="D20" s="82"/>
      <c r="E20" s="82" t="s">
        <v>37</v>
      </c>
      <c r="F20" s="82"/>
      <c r="G20" s="100"/>
      <c r="H20" s="101"/>
      <c r="I20" s="102"/>
    </row>
    <row r="21" spans="1:9" s="22" customFormat="1" ht="17" customHeight="1" thickBot="1">
      <c r="A21" s="17" t="s">
        <v>38</v>
      </c>
      <c r="B21" s="103"/>
      <c r="C21" s="82" t="s">
        <v>39</v>
      </c>
      <c r="D21" s="104" t="s">
        <v>40</v>
      </c>
      <c r="E21" s="104" t="s">
        <v>41</v>
      </c>
      <c r="F21" s="82" t="s">
        <v>42</v>
      </c>
      <c r="G21" s="82" t="s">
        <v>43</v>
      </c>
      <c r="H21" s="105" t="s">
        <v>44</v>
      </c>
      <c r="I21" s="45" t="s">
        <v>38</v>
      </c>
    </row>
    <row r="22" spans="1:9" ht="17" customHeight="1">
      <c r="A22" s="106"/>
      <c r="B22" s="39" t="s">
        <v>13</v>
      </c>
      <c r="C22" s="40"/>
      <c r="D22" s="107" t="str">
        <f>D87</f>
        <v>飲茶 Yum Cha (10 EPI)</v>
      </c>
      <c r="E22" s="40"/>
      <c r="F22" s="40"/>
      <c r="G22" s="108">
        <v>800551570</v>
      </c>
      <c r="H22" s="109">
        <v>800556780</v>
      </c>
      <c r="I22" s="110"/>
    </row>
    <row r="23" spans="1:9" ht="17" customHeight="1">
      <c r="A23" s="111" t="s">
        <v>20</v>
      </c>
      <c r="B23" s="33" t="s">
        <v>45</v>
      </c>
      <c r="C23" s="95" t="str">
        <f>B88</f>
        <v># 6</v>
      </c>
      <c r="D23" s="95" t="str">
        <f>"# " &amp; VALUE(RIGHT(C23,2)+1)</f>
        <v># 7</v>
      </c>
      <c r="E23" s="95" t="str">
        <f>"# " &amp; VALUE(RIGHT(D23,2)+1)</f>
        <v># 8</v>
      </c>
      <c r="F23" s="95" t="str">
        <f>"# " &amp; VALUE(RIGHT(E23,2)+1)</f>
        <v># 9</v>
      </c>
      <c r="G23" s="112"/>
      <c r="H23" s="113"/>
      <c r="I23" s="114" t="s">
        <v>20</v>
      </c>
    </row>
    <row r="24" spans="1:9" ht="17" customHeight="1">
      <c r="A24" s="115"/>
      <c r="B24" s="116" t="s">
        <v>13</v>
      </c>
      <c r="C24" s="117" t="s">
        <v>13</v>
      </c>
      <c r="D24" s="118" t="s">
        <v>13</v>
      </c>
      <c r="E24" s="118" t="s">
        <v>13</v>
      </c>
      <c r="F24" s="118" t="s">
        <v>13</v>
      </c>
      <c r="G24" s="119" t="s">
        <v>46</v>
      </c>
      <c r="H24" s="74" t="s">
        <v>47</v>
      </c>
      <c r="I24" s="120"/>
    </row>
    <row r="25" spans="1:9" ht="17" customHeight="1">
      <c r="A25" s="115"/>
      <c r="B25" s="81" t="str">
        <f>LEFT($H$34,5) &amp; " # " &amp; VALUE(RIGHT($H$34,3)-1)</f>
        <v>新聞掏寶  # 243</v>
      </c>
      <c r="C25" s="81" t="str">
        <f>B68</f>
        <v>美食新聞報道 # 74</v>
      </c>
      <c r="D25" s="121" t="str">
        <f>C68</f>
        <v>獨嘉登機指南 #6</v>
      </c>
      <c r="E25" s="121" t="str">
        <f>D68</f>
        <v>美食新聞報道 # 75</v>
      </c>
      <c r="F25" s="121" t="str">
        <f>E68</f>
        <v>動物森友島 #12</v>
      </c>
      <c r="G25" s="112" t="s">
        <v>48</v>
      </c>
      <c r="H25" s="75" t="s">
        <v>49</v>
      </c>
      <c r="I25" s="120"/>
    </row>
    <row r="26" spans="1:9" s="22" customFormat="1" ht="17" customHeight="1" thickBot="1">
      <c r="A26" s="122" t="s">
        <v>50</v>
      </c>
      <c r="B26" s="96"/>
      <c r="C26" s="81"/>
      <c r="D26" s="35"/>
      <c r="E26" s="35"/>
      <c r="F26" s="35"/>
      <c r="G26" s="112" t="s">
        <v>51</v>
      </c>
      <c r="H26" s="75" t="s">
        <v>52</v>
      </c>
      <c r="I26" s="123" t="s">
        <v>50</v>
      </c>
    </row>
    <row r="27" spans="1:9" ht="17" customHeight="1">
      <c r="A27" s="115"/>
      <c r="B27" s="124" t="s">
        <v>13</v>
      </c>
      <c r="C27" s="40"/>
      <c r="D27" s="41"/>
      <c r="E27" s="41"/>
      <c r="F27" s="125"/>
      <c r="G27" s="126"/>
      <c r="H27" s="117"/>
      <c r="I27" s="127"/>
    </row>
    <row r="28" spans="1:9" ht="17" customHeight="1">
      <c r="A28" s="128" t="s">
        <v>20</v>
      </c>
      <c r="B28" s="75"/>
      <c r="C28" s="75"/>
      <c r="D28" s="75" t="str">
        <f>D76</f>
        <v>奪命提示 Anonymous Signal (30 EPI)</v>
      </c>
      <c r="E28" s="75"/>
      <c r="F28" s="81"/>
      <c r="G28" s="129"/>
      <c r="H28" s="75"/>
      <c r="I28" s="114" t="s">
        <v>20</v>
      </c>
    </row>
    <row r="29" spans="1:9" ht="17" customHeight="1">
      <c r="A29" s="115"/>
      <c r="B29" s="75" t="s">
        <v>53</v>
      </c>
      <c r="C29" s="75" t="str">
        <f>"# " &amp; VALUE(RIGHT(C77,2)-1)</f>
        <v># 11</v>
      </c>
      <c r="D29" s="75" t="str">
        <f>"# " &amp; VALUE(RIGHT(D77,2)-1)</f>
        <v># 12</v>
      </c>
      <c r="E29" s="75" t="str">
        <f>"# " &amp; VALUE(RIGHT(E77,2)-1)</f>
        <v># 13</v>
      </c>
      <c r="F29" s="81" t="str">
        <f>E77</f>
        <v># 14</v>
      </c>
      <c r="G29" s="112"/>
      <c r="H29" s="75"/>
      <c r="I29" s="120"/>
    </row>
    <row r="30" spans="1:9" s="22" customFormat="1" ht="17" customHeight="1" thickBot="1">
      <c r="A30" s="122" t="s">
        <v>54</v>
      </c>
      <c r="B30" s="95"/>
      <c r="C30" s="95"/>
      <c r="D30" s="95"/>
      <c r="E30" s="95"/>
      <c r="F30" s="96"/>
      <c r="G30" s="130" t="s">
        <v>27</v>
      </c>
      <c r="H30" s="86"/>
      <c r="I30" s="131" t="s">
        <v>54</v>
      </c>
    </row>
    <row r="31" spans="1:9" ht="17" customHeight="1">
      <c r="A31" s="132"/>
      <c r="B31" s="124" t="s">
        <v>13</v>
      </c>
      <c r="C31" s="40"/>
      <c r="D31" s="40"/>
      <c r="E31" s="41" t="str">
        <f>$E$70</f>
        <v>東張西望  Scoop 2025</v>
      </c>
      <c r="F31" s="40"/>
      <c r="G31" s="6"/>
      <c r="H31" s="133"/>
      <c r="I31" s="102"/>
    </row>
    <row r="32" spans="1:9" ht="17" customHeight="1">
      <c r="A32" s="128" t="s">
        <v>20</v>
      </c>
      <c r="B32" s="95" t="str">
        <f>B9</f>
        <v># 89</v>
      </c>
      <c r="C32" s="95" t="str">
        <f>B71</f>
        <v># 90</v>
      </c>
      <c r="D32" s="95" t="str">
        <f t="shared" ref="D32:H32" si="5">"# " &amp; VALUE(RIGHT(C32,2)+1)</f>
        <v># 91</v>
      </c>
      <c r="E32" s="95" t="str">
        <f t="shared" si="5"/>
        <v># 92</v>
      </c>
      <c r="F32" s="95" t="str">
        <f t="shared" si="5"/>
        <v># 93</v>
      </c>
      <c r="G32" s="95" t="str">
        <f t="shared" si="5"/>
        <v># 94</v>
      </c>
      <c r="H32" s="95" t="str">
        <f t="shared" si="5"/>
        <v># 95</v>
      </c>
      <c r="I32" s="79" t="s">
        <v>20</v>
      </c>
    </row>
    <row r="33" spans="1:9" ht="17" customHeight="1">
      <c r="A33" s="115"/>
      <c r="B33" s="124" t="s">
        <v>13</v>
      </c>
      <c r="C33" s="40"/>
      <c r="D33" s="75" t="s">
        <v>55</v>
      </c>
      <c r="E33" s="75"/>
      <c r="F33" s="75"/>
      <c r="G33" s="134" t="s">
        <v>56</v>
      </c>
      <c r="H33" s="135" t="s">
        <v>57</v>
      </c>
      <c r="I33" s="136"/>
    </row>
    <row r="34" spans="1:9" ht="17" customHeight="1">
      <c r="A34" s="115"/>
      <c r="B34" s="75" t="s">
        <v>58</v>
      </c>
      <c r="C34" s="75" t="str">
        <f>B59</f>
        <v># 1841</v>
      </c>
      <c r="D34" s="75" t="str">
        <f>C59</f>
        <v># 1842</v>
      </c>
      <c r="E34" s="75" t="str">
        <f>D59</f>
        <v># 1843</v>
      </c>
      <c r="F34" s="75" t="str">
        <f>E59</f>
        <v># 1844</v>
      </c>
      <c r="G34" s="129" t="s">
        <v>59</v>
      </c>
      <c r="H34" s="137" t="s">
        <v>60</v>
      </c>
      <c r="I34" s="136"/>
    </row>
    <row r="35" spans="1:9" s="22" customFormat="1" ht="17" customHeight="1" thickBot="1">
      <c r="A35" s="122" t="s">
        <v>61</v>
      </c>
      <c r="B35" s="75"/>
      <c r="C35" s="95"/>
      <c r="D35" s="95"/>
      <c r="E35" s="95"/>
      <c r="F35" s="138">
        <v>1255</v>
      </c>
      <c r="G35" s="34"/>
      <c r="H35" s="139" t="s">
        <v>62</v>
      </c>
      <c r="I35" s="16" t="s">
        <v>61</v>
      </c>
    </row>
    <row r="36" spans="1:9" ht="17" customHeight="1">
      <c r="A36" s="140"/>
      <c r="B36" s="141" t="s">
        <v>13</v>
      </c>
      <c r="C36" s="142"/>
      <c r="D36" s="142"/>
      <c r="E36" s="142" t="s">
        <v>37</v>
      </c>
      <c r="F36" s="142"/>
      <c r="G36" s="143" t="s">
        <v>63</v>
      </c>
      <c r="H36" s="144" t="s">
        <v>64</v>
      </c>
      <c r="I36" s="145"/>
    </row>
    <row r="37" spans="1:9" ht="17" customHeight="1">
      <c r="A37" s="97"/>
      <c r="B37" s="146" t="s">
        <v>65</v>
      </c>
      <c r="C37" s="82" t="s">
        <v>39</v>
      </c>
      <c r="D37" s="82" t="s">
        <v>40</v>
      </c>
      <c r="E37" s="82" t="s">
        <v>41</v>
      </c>
      <c r="F37" s="82" t="s">
        <v>42</v>
      </c>
      <c r="G37" s="129" t="s">
        <v>66</v>
      </c>
      <c r="I37" s="136"/>
    </row>
    <row r="38" spans="1:9" ht="17" customHeight="1">
      <c r="A38" s="72" t="s">
        <v>20</v>
      </c>
      <c r="B38" s="147"/>
      <c r="C38" s="104"/>
      <c r="D38" s="104"/>
      <c r="E38" s="104"/>
      <c r="F38" s="148">
        <v>1320</v>
      </c>
      <c r="G38" s="34" t="s">
        <v>67</v>
      </c>
      <c r="H38" s="149" t="s">
        <v>68</v>
      </c>
      <c r="I38" s="150" t="s">
        <v>20</v>
      </c>
    </row>
    <row r="39" spans="1:9" ht="17" customHeight="1">
      <c r="A39" s="151"/>
      <c r="B39" s="152" t="s">
        <v>69</v>
      </c>
      <c r="C39" s="153"/>
      <c r="D39" s="51"/>
      <c r="E39" s="154"/>
      <c r="F39" s="154"/>
      <c r="G39" s="155" t="s">
        <v>70</v>
      </c>
      <c r="H39" s="156" t="s">
        <v>71</v>
      </c>
      <c r="I39" s="136"/>
    </row>
    <row r="40" spans="1:9" ht="17" customHeight="1" thickBot="1">
      <c r="A40" s="97"/>
      <c r="B40" s="157"/>
      <c r="C40" s="158"/>
      <c r="D40" s="159" t="s">
        <v>72</v>
      </c>
      <c r="E40" s="158"/>
      <c r="F40" s="158"/>
      <c r="G40" s="160" t="s">
        <v>73</v>
      </c>
      <c r="H40" s="156"/>
      <c r="I40" s="136"/>
    </row>
    <row r="41" spans="1:9" s="22" customFormat="1" ht="17" customHeight="1" thickBot="1">
      <c r="A41" s="161" t="s">
        <v>74</v>
      </c>
      <c r="B41" s="157" t="s">
        <v>75</v>
      </c>
      <c r="C41" s="158" t="str">
        <f>"# " &amp; VALUE(RIGHT(B41,4)+1)</f>
        <v># 1687</v>
      </c>
      <c r="D41" s="158" t="str">
        <f>"# " &amp; VALUE(RIGHT(C41,4)+1)</f>
        <v># 1688</v>
      </c>
      <c r="E41" s="158" t="str">
        <f>"# " &amp; VALUE(RIGHT(D41,4)+1)</f>
        <v># 1689</v>
      </c>
      <c r="F41" s="158" t="str">
        <f>"# " &amp; VALUE(RIGHT(E41,4)+1)</f>
        <v># 1690</v>
      </c>
      <c r="G41" s="162" t="s">
        <v>76</v>
      </c>
      <c r="H41" s="163"/>
      <c r="I41" s="16" t="s">
        <v>74</v>
      </c>
    </row>
    <row r="42" spans="1:9" ht="17" customHeight="1">
      <c r="A42" s="132"/>
      <c r="B42" s="157"/>
      <c r="C42" s="158"/>
      <c r="D42" s="158"/>
      <c r="E42" s="158"/>
      <c r="F42" s="164">
        <v>1405</v>
      </c>
      <c r="G42" s="165" t="s">
        <v>77</v>
      </c>
      <c r="H42" s="166"/>
      <c r="I42" s="127"/>
    </row>
    <row r="43" spans="1:9" ht="17" customHeight="1">
      <c r="A43" s="115"/>
      <c r="B43" s="39" t="s">
        <v>13</v>
      </c>
      <c r="C43" s="40"/>
      <c r="D43" s="40"/>
      <c r="E43" s="40" t="s">
        <v>29</v>
      </c>
      <c r="F43" s="40"/>
      <c r="G43" s="121" t="str">
        <f>B68</f>
        <v>美食新聞報道 # 74</v>
      </c>
      <c r="H43" s="75" t="str">
        <f>D68</f>
        <v>美食新聞報道 # 75</v>
      </c>
      <c r="I43" s="120"/>
    </row>
    <row r="44" spans="1:9" ht="17" customHeight="1">
      <c r="A44" s="167" t="s">
        <v>20</v>
      </c>
      <c r="B44" s="35" t="str">
        <f>B19</f>
        <v># 2522</v>
      </c>
      <c r="C44" s="75" t="str">
        <f>C19</f>
        <v># 2523</v>
      </c>
      <c r="D44" s="75" t="str">
        <f>C73</f>
        <v># 2524</v>
      </c>
      <c r="E44" s="75" t="str">
        <f>D73</f>
        <v># 2525</v>
      </c>
      <c r="F44" s="75" t="str">
        <f>E73</f>
        <v># 2526</v>
      </c>
      <c r="G44" s="35"/>
      <c r="H44" s="95"/>
      <c r="I44" s="114" t="s">
        <v>20</v>
      </c>
    </row>
    <row r="45" spans="1:9" ht="17" customHeight="1">
      <c r="A45" s="168"/>
      <c r="B45" s="39" t="s">
        <v>13</v>
      </c>
      <c r="C45" s="41"/>
      <c r="D45" s="41"/>
      <c r="E45" s="41"/>
      <c r="F45" s="41"/>
      <c r="G45" s="134" t="s">
        <v>56</v>
      </c>
      <c r="H45" s="169" t="s">
        <v>78</v>
      </c>
      <c r="I45" s="170"/>
    </row>
    <row r="46" spans="1:9" s="22" customFormat="1" ht="17" customHeight="1" thickBot="1">
      <c r="A46" s="171">
        <v>1500</v>
      </c>
      <c r="B46" s="75"/>
      <c r="C46" s="75"/>
      <c r="D46" s="75" t="str">
        <f>D82</f>
        <v>生活在別處的我 What If (20 EPI)</v>
      </c>
      <c r="E46" s="75"/>
      <c r="F46" s="75"/>
      <c r="G46" s="112"/>
      <c r="H46" s="172" t="s">
        <v>79</v>
      </c>
      <c r="I46" s="173">
        <v>1500</v>
      </c>
    </row>
    <row r="47" spans="1:9" ht="17" customHeight="1">
      <c r="A47" s="174"/>
      <c r="B47" s="75" t="s">
        <v>53</v>
      </c>
      <c r="C47" s="75" t="str">
        <f>B83</f>
        <v># 11</v>
      </c>
      <c r="D47" s="75" t="str">
        <f>C83</f>
        <v># 12</v>
      </c>
      <c r="E47" s="75" t="str">
        <f>D83</f>
        <v># 13</v>
      </c>
      <c r="F47" s="75" t="str">
        <f>E83</f>
        <v># 14</v>
      </c>
      <c r="G47" s="175"/>
      <c r="H47" s="176" t="s">
        <v>80</v>
      </c>
      <c r="I47" s="177"/>
    </row>
    <row r="48" spans="1:9" ht="17" customHeight="1">
      <c r="A48" s="178">
        <v>30</v>
      </c>
      <c r="B48" s="95"/>
      <c r="C48" s="95"/>
      <c r="D48" s="95"/>
      <c r="E48" s="95"/>
      <c r="F48" s="95"/>
      <c r="G48" s="179" t="s">
        <v>81</v>
      </c>
      <c r="H48" s="180" t="s">
        <v>82</v>
      </c>
      <c r="I48" s="114" t="s">
        <v>20</v>
      </c>
    </row>
    <row r="49" spans="1:9" ht="17" customHeight="1">
      <c r="A49" s="168"/>
      <c r="B49" s="124" t="s">
        <v>13</v>
      </c>
      <c r="C49" s="40"/>
      <c r="D49" s="107" t="str">
        <f>D22</f>
        <v>飲茶 Yum Cha (10 EPI)</v>
      </c>
      <c r="E49" s="6"/>
      <c r="F49" s="6"/>
      <c r="G49" s="175"/>
      <c r="H49" s="181" t="s">
        <v>83</v>
      </c>
      <c r="I49" s="120"/>
    </row>
    <row r="50" spans="1:9" s="22" customFormat="1" ht="17" customHeight="1" thickBot="1">
      <c r="A50" s="171">
        <v>1600</v>
      </c>
      <c r="B50" s="95" t="str">
        <f>B23</f>
        <v># 5</v>
      </c>
      <c r="C50" s="95" t="str">
        <f>B88</f>
        <v># 6</v>
      </c>
      <c r="D50" s="95" t="str">
        <f>"# " &amp; VALUE(RIGHT(C50,2)+1)</f>
        <v># 7</v>
      </c>
      <c r="E50" s="95" t="str">
        <f>"# " &amp; VALUE(RIGHT(D50,2)+1)</f>
        <v># 8</v>
      </c>
      <c r="F50" s="95" t="str">
        <f>"# " &amp; VALUE(RIGHT(E50,2)+1)</f>
        <v># 9</v>
      </c>
      <c r="G50" s="175"/>
      <c r="H50" s="182"/>
      <c r="I50" s="173">
        <v>1600</v>
      </c>
    </row>
    <row r="51" spans="1:9" ht="17" customHeight="1">
      <c r="A51" s="23"/>
      <c r="B51" s="183" t="s">
        <v>84</v>
      </c>
      <c r="C51" s="118" t="s">
        <v>85</v>
      </c>
      <c r="D51" s="108" t="s">
        <v>86</v>
      </c>
      <c r="E51" s="109" t="s">
        <v>87</v>
      </c>
      <c r="F51" s="39" t="s">
        <v>88</v>
      </c>
      <c r="G51" s="175"/>
      <c r="H51" s="169" t="s">
        <v>78</v>
      </c>
      <c r="I51" s="110"/>
    </row>
    <row r="52" spans="1:9" ht="17" customHeight="1">
      <c r="A52" s="46"/>
      <c r="B52" s="184" t="s">
        <v>89</v>
      </c>
      <c r="C52" s="185" t="s">
        <v>90</v>
      </c>
      <c r="D52" s="186" t="s">
        <v>91</v>
      </c>
      <c r="E52" s="187" t="s">
        <v>92</v>
      </c>
      <c r="F52" s="188" t="s">
        <v>93</v>
      </c>
      <c r="G52" s="189"/>
      <c r="H52" s="76" t="str">
        <f>G81</f>
        <v>意料之踪 # 10</v>
      </c>
      <c r="I52" s="190"/>
    </row>
    <row r="53" spans="1:9" ht="16.75" customHeight="1">
      <c r="A53" s="32">
        <v>30</v>
      </c>
      <c r="B53" s="33" t="s">
        <v>94</v>
      </c>
      <c r="C53" s="35" t="s">
        <v>95</v>
      </c>
      <c r="D53" s="35" t="s">
        <v>95</v>
      </c>
      <c r="E53" s="35" t="s">
        <v>95</v>
      </c>
      <c r="F53" s="35" t="s">
        <v>34</v>
      </c>
      <c r="G53" s="191"/>
      <c r="H53" s="192"/>
      <c r="I53" s="193">
        <v>30</v>
      </c>
    </row>
    <row r="54" spans="1:9" ht="17" customHeight="1">
      <c r="A54" s="46"/>
      <c r="B54" s="194" t="s">
        <v>56</v>
      </c>
      <c r="C54" s="195" t="s">
        <v>96</v>
      </c>
      <c r="D54" s="196" t="s">
        <v>97</v>
      </c>
      <c r="E54" s="197" t="s">
        <v>98</v>
      </c>
      <c r="F54" s="198"/>
      <c r="G54" s="134" t="s">
        <v>56</v>
      </c>
      <c r="H54" s="169" t="s">
        <v>78</v>
      </c>
      <c r="I54" s="170"/>
    </row>
    <row r="55" spans="1:9" ht="17" customHeight="1">
      <c r="A55" s="46"/>
      <c r="B55" s="129" t="s">
        <v>59</v>
      </c>
      <c r="C55" s="81" t="s">
        <v>99</v>
      </c>
      <c r="D55" s="75" t="s">
        <v>100</v>
      </c>
      <c r="E55" s="199" t="s">
        <v>101</v>
      </c>
      <c r="F55" s="200"/>
      <c r="G55" s="129" t="s">
        <v>102</v>
      </c>
      <c r="H55" s="201" t="str">
        <f>G68</f>
        <v>尋源之路 # 1</v>
      </c>
      <c r="I55" s="170"/>
    </row>
    <row r="56" spans="1:9" s="22" customFormat="1" ht="17" customHeight="1" thickBot="1">
      <c r="A56" s="202">
        <v>1700</v>
      </c>
      <c r="B56" s="203"/>
      <c r="C56" s="95" t="s">
        <v>33</v>
      </c>
      <c r="D56" s="35" t="s">
        <v>34</v>
      </c>
      <c r="E56" s="121" t="s">
        <v>103</v>
      </c>
      <c r="F56" s="95" t="str">
        <f>"# " &amp; VALUE(RIGHT(E56,2)+1)</f>
        <v># 82</v>
      </c>
      <c r="G56" s="134" t="s">
        <v>56</v>
      </c>
      <c r="H56" s="201"/>
      <c r="I56" s="173">
        <v>1700</v>
      </c>
    </row>
    <row r="57" spans="1:9" ht="17" customHeight="1">
      <c r="A57" s="106"/>
      <c r="B57" s="40" t="s">
        <v>104</v>
      </c>
      <c r="C57" s="204"/>
      <c r="D57" s="109"/>
      <c r="E57" s="109"/>
      <c r="F57" s="116"/>
      <c r="G57" s="205"/>
      <c r="H57" s="169" t="s">
        <v>78</v>
      </c>
      <c r="I57" s="110"/>
    </row>
    <row r="58" spans="1:9" ht="17" customHeight="1">
      <c r="A58" s="168"/>
      <c r="B58" s="117"/>
      <c r="C58" s="75"/>
      <c r="D58" s="206" t="s">
        <v>105</v>
      </c>
      <c r="E58" s="6"/>
      <c r="F58" s="207"/>
      <c r="G58" s="208" t="s">
        <v>106</v>
      </c>
      <c r="H58" s="201" t="str">
        <f>H34</f>
        <v>新聞掏寶 # 244</v>
      </c>
      <c r="I58" s="170"/>
    </row>
    <row r="59" spans="1:9" ht="17" customHeight="1">
      <c r="A59" s="178">
        <v>30</v>
      </c>
      <c r="B59" s="95" t="s">
        <v>107</v>
      </c>
      <c r="C59" s="95" t="str">
        <f>"# " &amp; VALUE(RIGHT(B59,4)+1)</f>
        <v># 1842</v>
      </c>
      <c r="D59" s="95" t="str">
        <f>"# " &amp; VALUE(RIGHT(C59,4)+1)</f>
        <v># 1843</v>
      </c>
      <c r="E59" s="95" t="str">
        <f>"# " &amp; VALUE(RIGHT(D59,4)+1)</f>
        <v># 1844</v>
      </c>
      <c r="F59" s="95" t="str">
        <f>"# " &amp; VALUE(RIGHT(E59,4)+1)</f>
        <v># 1845</v>
      </c>
      <c r="G59" s="209"/>
      <c r="H59" s="210"/>
      <c r="I59" s="193">
        <v>30</v>
      </c>
    </row>
    <row r="60" spans="1:9" ht="17" customHeight="1">
      <c r="A60" s="211"/>
      <c r="B60" s="117" t="s">
        <v>108</v>
      </c>
      <c r="C60" s="117"/>
      <c r="D60" s="117"/>
      <c r="E60" s="39">
        <v>800629022</v>
      </c>
      <c r="F60" s="116"/>
      <c r="G60" s="134" t="s">
        <v>56</v>
      </c>
      <c r="H60" s="212" t="s">
        <v>109</v>
      </c>
      <c r="I60" s="170"/>
    </row>
    <row r="61" spans="1:9" ht="17" customHeight="1">
      <c r="A61" s="168"/>
      <c r="B61" s="117"/>
      <c r="C61" s="117"/>
      <c r="D61" s="213" t="s">
        <v>110</v>
      </c>
      <c r="E61" s="214" t="s">
        <v>111</v>
      </c>
      <c r="F61" s="215"/>
      <c r="G61" s="129" t="str">
        <f>G37</f>
        <v>思家大戰 # 69</v>
      </c>
      <c r="H61" s="159" t="s">
        <v>112</v>
      </c>
      <c r="I61" s="170"/>
    </row>
    <row r="62" spans="1:9" s="22" customFormat="1" ht="17" customHeight="1" thickBot="1">
      <c r="A62" s="171">
        <v>1800</v>
      </c>
      <c r="B62" s="75" t="s">
        <v>113</v>
      </c>
      <c r="C62" s="75" t="str">
        <f>"# " &amp; VALUE(RIGHT(B62,2)+1)</f>
        <v># 42</v>
      </c>
      <c r="D62" s="75" t="str">
        <f>"# " &amp; VALUE(RIGHT(C62,2)+1)</f>
        <v># 43</v>
      </c>
      <c r="E62" s="121" t="s">
        <v>94</v>
      </c>
      <c r="F62" s="81" t="str">
        <f>"# " &amp; VALUE(RIGHT(E62,2)+1)</f>
        <v># 2</v>
      </c>
      <c r="G62" s="34"/>
      <c r="H62" s="139" t="s">
        <v>114</v>
      </c>
      <c r="I62" s="173">
        <v>1800</v>
      </c>
    </row>
    <row r="63" spans="1:9" ht="17" customHeight="1">
      <c r="A63" s="168"/>
      <c r="B63" s="75"/>
      <c r="C63" s="75"/>
      <c r="D63" s="75"/>
      <c r="E63" s="121"/>
      <c r="F63" s="81"/>
      <c r="G63" s="216" t="s">
        <v>115</v>
      </c>
      <c r="H63" s="217"/>
      <c r="I63" s="43"/>
    </row>
    <row r="64" spans="1:9" ht="17" customHeight="1" thickBot="1">
      <c r="A64" s="178">
        <v>30</v>
      </c>
      <c r="B64" s="218"/>
      <c r="C64" s="44"/>
      <c r="D64" s="44"/>
      <c r="E64" s="219"/>
      <c r="F64" s="220"/>
      <c r="G64" s="219" t="str">
        <f>E56</f>
        <v># 81</v>
      </c>
      <c r="H64" s="221" t="str">
        <f>F56</f>
        <v># 82</v>
      </c>
      <c r="I64" s="37">
        <v>30</v>
      </c>
    </row>
    <row r="65" spans="1:9" ht="17" customHeight="1">
      <c r="A65" s="168"/>
      <c r="B65" s="222" t="s">
        <v>116</v>
      </c>
      <c r="C65" s="55"/>
      <c r="D65" s="55"/>
      <c r="E65" s="55"/>
      <c r="F65" s="56"/>
      <c r="G65" s="223" t="s">
        <v>117</v>
      </c>
      <c r="H65" s="224"/>
      <c r="I65" s="43"/>
    </row>
    <row r="66" spans="1:9" s="22" customFormat="1" ht="12.65" customHeight="1" thickBot="1">
      <c r="A66" s="171">
        <v>1900</v>
      </c>
      <c r="B66" s="225"/>
      <c r="C66" s="225"/>
      <c r="D66" s="225"/>
      <c r="E66" s="225"/>
      <c r="F66" s="62">
        <v>1905</v>
      </c>
      <c r="G66" s="226"/>
      <c r="H66" s="227"/>
      <c r="I66" s="228">
        <v>1900</v>
      </c>
    </row>
    <row r="67" spans="1:9" s="22" customFormat="1" ht="17" customHeight="1">
      <c r="A67" s="202"/>
      <c r="B67" s="155" t="s">
        <v>118</v>
      </c>
      <c r="C67" s="229" t="s">
        <v>119</v>
      </c>
      <c r="D67" s="155" t="s">
        <v>118</v>
      </c>
      <c r="E67" s="229" t="s">
        <v>120</v>
      </c>
      <c r="F67" s="230" t="s">
        <v>121</v>
      </c>
      <c r="G67" s="231" t="s">
        <v>122</v>
      </c>
      <c r="H67" s="232" t="s">
        <v>123</v>
      </c>
      <c r="I67" s="233"/>
    </row>
    <row r="68" spans="1:9" s="22" customFormat="1" ht="17" customHeight="1">
      <c r="A68" s="202"/>
      <c r="B68" s="234" t="s">
        <v>124</v>
      </c>
      <c r="C68" s="235" t="s">
        <v>125</v>
      </c>
      <c r="D68" s="234" t="s">
        <v>126</v>
      </c>
      <c r="E68" s="235" t="s">
        <v>127</v>
      </c>
      <c r="F68" s="236" t="s">
        <v>128</v>
      </c>
      <c r="G68" s="237" t="s">
        <v>129</v>
      </c>
      <c r="H68" s="137" t="s">
        <v>130</v>
      </c>
      <c r="I68" s="238"/>
    </row>
    <row r="69" spans="1:9" s="22" customFormat="1" ht="17" customHeight="1">
      <c r="A69" s="46">
        <v>30</v>
      </c>
      <c r="B69" s="239" t="s">
        <v>131</v>
      </c>
      <c r="C69" s="240" t="s">
        <v>132</v>
      </c>
      <c r="D69" s="239" t="s">
        <v>131</v>
      </c>
      <c r="E69" s="240" t="s">
        <v>133</v>
      </c>
      <c r="F69" s="241" t="s">
        <v>134</v>
      </c>
      <c r="G69" s="242" t="s">
        <v>135</v>
      </c>
      <c r="H69" s="243" t="s">
        <v>136</v>
      </c>
      <c r="I69" s="43">
        <v>30</v>
      </c>
    </row>
    <row r="70" spans="1:9" ht="17" customHeight="1">
      <c r="A70" s="244"/>
      <c r="B70" s="245" t="s">
        <v>137</v>
      </c>
      <c r="C70" s="154"/>
      <c r="D70" s="154"/>
      <c r="E70" s="159" t="s">
        <v>138</v>
      </c>
      <c r="F70" s="154"/>
      <c r="G70" s="154"/>
      <c r="H70" s="154"/>
      <c r="I70" s="246"/>
    </row>
    <row r="71" spans="1:9" s="22" customFormat="1" ht="17" customHeight="1" thickBot="1">
      <c r="A71" s="202">
        <v>2000</v>
      </c>
      <c r="B71" s="157" t="s">
        <v>139</v>
      </c>
      <c r="C71" s="247" t="str">
        <f t="shared" ref="C71:H71" si="6">"# " &amp; VALUE(RIGHT(B71,2)+1)</f>
        <v># 91</v>
      </c>
      <c r="D71" s="247" t="str">
        <f t="shared" si="6"/>
        <v># 92</v>
      </c>
      <c r="E71" s="247" t="str">
        <f t="shared" si="6"/>
        <v># 93</v>
      </c>
      <c r="F71" s="247" t="str">
        <f t="shared" si="6"/>
        <v># 94</v>
      </c>
      <c r="G71" s="247" t="str">
        <f t="shared" si="6"/>
        <v># 95</v>
      </c>
      <c r="H71" s="247" t="str">
        <f t="shared" si="6"/>
        <v># 96</v>
      </c>
      <c r="I71" s="228">
        <v>2000</v>
      </c>
    </row>
    <row r="72" spans="1:9" s="22" customFormat="1" ht="17" customHeight="1">
      <c r="A72" s="248"/>
      <c r="B72" s="245" t="s">
        <v>140</v>
      </c>
      <c r="C72" s="249" t="s">
        <v>141</v>
      </c>
      <c r="D72" s="212"/>
      <c r="E72" s="212" t="s">
        <v>142</v>
      </c>
      <c r="F72" s="250"/>
      <c r="G72" s="251" t="s">
        <v>143</v>
      </c>
      <c r="H72" s="252" t="s">
        <v>144</v>
      </c>
      <c r="I72" s="233"/>
    </row>
    <row r="73" spans="1:9" ht="17" customHeight="1">
      <c r="A73" s="46">
        <v>30</v>
      </c>
      <c r="B73" s="157" t="s">
        <v>145</v>
      </c>
      <c r="C73" s="158" t="str">
        <f>"# " &amp; VALUE(RIGHT(B73,4)+1)</f>
        <v># 2524</v>
      </c>
      <c r="D73" s="158" t="str">
        <f>"# " &amp; VALUE(RIGHT(C73,4)+1)</f>
        <v># 2525</v>
      </c>
      <c r="E73" s="158" t="str">
        <f>"# " &amp; VALUE(RIGHT(D73,4)+1)</f>
        <v># 2526</v>
      </c>
      <c r="F73" s="158" t="str">
        <f>"# " &amp; VALUE(RIGHT(E73,4)+1)</f>
        <v># 2527</v>
      </c>
      <c r="G73" s="253"/>
      <c r="H73" s="254"/>
      <c r="I73" s="37">
        <v>30</v>
      </c>
    </row>
    <row r="74" spans="1:9" ht="17" customHeight="1">
      <c r="A74" s="38"/>
      <c r="B74" s="245" t="s">
        <v>146</v>
      </c>
      <c r="C74" s="212"/>
      <c r="D74" s="250" t="s">
        <v>141</v>
      </c>
      <c r="E74" s="255"/>
      <c r="F74" s="256"/>
      <c r="G74" s="257" t="s">
        <v>147</v>
      </c>
      <c r="H74" s="258" t="s">
        <v>148</v>
      </c>
      <c r="I74" s="259"/>
    </row>
    <row r="75" spans="1:9" ht="17" customHeight="1" thickBot="1">
      <c r="A75" s="46"/>
      <c r="B75" s="152"/>
      <c r="C75" s="153"/>
      <c r="D75" s="158"/>
      <c r="E75" s="158"/>
      <c r="F75" s="260"/>
      <c r="G75" s="261" t="s">
        <v>149</v>
      </c>
      <c r="H75" s="262" t="s">
        <v>150</v>
      </c>
      <c r="I75" s="43"/>
    </row>
    <row r="76" spans="1:9" s="22" customFormat="1" ht="17" customHeight="1" thickBot="1">
      <c r="A76" s="263">
        <v>2100</v>
      </c>
      <c r="B76" s="157"/>
      <c r="C76" s="264"/>
      <c r="D76" s="159" t="s">
        <v>151</v>
      </c>
      <c r="E76" s="158"/>
      <c r="F76" s="260"/>
      <c r="G76" s="265"/>
      <c r="H76" s="266"/>
      <c r="I76" s="228">
        <v>2100</v>
      </c>
    </row>
    <row r="77" spans="1:9" s="22" customFormat="1" ht="17" customHeight="1">
      <c r="A77" s="174"/>
      <c r="B77" s="158" t="s">
        <v>152</v>
      </c>
      <c r="C77" s="158" t="str">
        <f>"# " &amp; VALUE(RIGHT(B77,2)+1)</f>
        <v># 12</v>
      </c>
      <c r="D77" s="158" t="str">
        <f>"# " &amp; VALUE(RIGHT(C77,2)+1)</f>
        <v># 13</v>
      </c>
      <c r="E77" s="158" t="str">
        <f>"# " &amp; VALUE(RIGHT(D77,2)+1)</f>
        <v># 14</v>
      </c>
      <c r="F77" s="260" t="str">
        <f>"# " &amp; VALUE(RIGHT(E77,2)+1)</f>
        <v># 15</v>
      </c>
      <c r="G77" s="267" t="s">
        <v>153</v>
      </c>
      <c r="H77" s="252" t="s">
        <v>154</v>
      </c>
      <c r="I77" s="233"/>
    </row>
    <row r="78" spans="1:9" s="22" customFormat="1" ht="17" customHeight="1">
      <c r="A78" s="268"/>
      <c r="B78" s="158"/>
      <c r="C78" s="158"/>
      <c r="D78" s="158"/>
      <c r="E78" s="158"/>
      <c r="F78" s="260"/>
      <c r="G78" s="269" t="s">
        <v>155</v>
      </c>
      <c r="H78" s="254"/>
      <c r="I78" s="238"/>
    </row>
    <row r="79" spans="1:9" ht="17" customHeight="1">
      <c r="A79" s="178">
        <v>30</v>
      </c>
      <c r="B79" s="158"/>
      <c r="C79" s="158"/>
      <c r="D79" s="158"/>
      <c r="E79" s="158"/>
      <c r="F79" s="260"/>
      <c r="G79" s="270" t="s">
        <v>156</v>
      </c>
      <c r="H79" s="271"/>
      <c r="I79" s="37">
        <v>30</v>
      </c>
    </row>
    <row r="80" spans="1:9" ht="17" customHeight="1">
      <c r="A80" s="168"/>
      <c r="B80" s="245" t="s">
        <v>157</v>
      </c>
      <c r="C80" s="212"/>
      <c r="D80" s="255"/>
      <c r="E80" s="255"/>
      <c r="F80" s="256"/>
      <c r="G80" s="272" t="s">
        <v>158</v>
      </c>
      <c r="H80" s="262"/>
      <c r="I80" s="43"/>
    </row>
    <row r="81" spans="1:9" ht="17" customHeight="1">
      <c r="A81" s="168"/>
      <c r="B81" s="152"/>
      <c r="C81" s="158"/>
      <c r="D81" s="158"/>
      <c r="E81" s="158"/>
      <c r="F81" s="260"/>
      <c r="G81" s="273" t="s">
        <v>159</v>
      </c>
      <c r="H81" s="266"/>
      <c r="I81" s="43"/>
    </row>
    <row r="82" spans="1:9" s="22" customFormat="1" ht="17" customHeight="1" thickBot="1">
      <c r="A82" s="171">
        <v>2200</v>
      </c>
      <c r="B82" s="274"/>
      <c r="C82" s="158"/>
      <c r="D82" s="275" t="s">
        <v>160</v>
      </c>
      <c r="E82" s="158"/>
      <c r="F82" s="260"/>
      <c r="G82" s="276" t="s">
        <v>161</v>
      </c>
      <c r="H82" s="262" t="s">
        <v>162</v>
      </c>
      <c r="I82" s="228">
        <v>2200</v>
      </c>
    </row>
    <row r="83" spans="1:9" s="22" customFormat="1" ht="17" customHeight="1">
      <c r="A83" s="268"/>
      <c r="B83" s="157" t="s">
        <v>152</v>
      </c>
      <c r="C83" s="158" t="str">
        <f>"# " &amp; VALUE(RIGHT(B83,2)+1)</f>
        <v># 12</v>
      </c>
      <c r="D83" s="158" t="str">
        <f>"# " &amp; VALUE(RIGHT(C83,2)+1)</f>
        <v># 13</v>
      </c>
      <c r="E83" s="158" t="str">
        <f>"# " &amp; VALUE(RIGHT(D83,2)+1)</f>
        <v># 14</v>
      </c>
      <c r="F83" s="260" t="str">
        <f>"# " &amp; VALUE(RIGHT(E83,2)+1)</f>
        <v># 15</v>
      </c>
      <c r="G83" s="277">
        <v>800641584</v>
      </c>
      <c r="H83" s="266" t="s">
        <v>163</v>
      </c>
      <c r="I83" s="233"/>
    </row>
    <row r="84" spans="1:9" s="22" customFormat="1" ht="17" customHeight="1">
      <c r="A84" s="268"/>
      <c r="B84" s="157"/>
      <c r="C84" s="158"/>
      <c r="D84" s="158"/>
      <c r="E84" s="158"/>
      <c r="F84" s="260"/>
      <c r="G84" s="278"/>
      <c r="H84" s="279"/>
      <c r="I84" s="238"/>
    </row>
    <row r="85" spans="1:9" ht="17" customHeight="1">
      <c r="A85" s="178">
        <v>30</v>
      </c>
      <c r="B85" s="280"/>
      <c r="C85" s="247"/>
      <c r="D85" s="247"/>
      <c r="E85" s="281"/>
      <c r="F85" s="282">
        <v>2230</v>
      </c>
      <c r="G85" s="283" t="s">
        <v>164</v>
      </c>
      <c r="H85" s="279"/>
      <c r="I85" s="37">
        <v>30</v>
      </c>
    </row>
    <row r="86" spans="1:9" ht="17" customHeight="1">
      <c r="A86" s="211"/>
      <c r="B86" s="153" t="s">
        <v>165</v>
      </c>
      <c r="C86" s="51"/>
      <c r="D86" s="284"/>
      <c r="E86" s="284"/>
      <c r="F86" s="284"/>
      <c r="G86" s="285" t="s">
        <v>166</v>
      </c>
      <c r="H86" s="286"/>
      <c r="I86" s="43"/>
    </row>
    <row r="87" spans="1:9" ht="17" customHeight="1">
      <c r="A87" s="168"/>
      <c r="B87" s="287"/>
      <c r="C87" s="51"/>
      <c r="D87" s="159" t="s">
        <v>167</v>
      </c>
      <c r="E87" s="159"/>
      <c r="F87" s="159"/>
      <c r="G87" s="234"/>
      <c r="H87" s="279"/>
      <c r="I87" s="43"/>
    </row>
    <row r="88" spans="1:9" ht="17" customHeight="1">
      <c r="A88" s="168"/>
      <c r="B88" s="158" t="s">
        <v>33</v>
      </c>
      <c r="C88" s="158" t="str">
        <f>"# " &amp; VALUE(RIGHT(B88,2)+1)</f>
        <v># 7</v>
      </c>
      <c r="D88" s="158" t="str">
        <f>"# " &amp; VALUE(RIGHT(C88,2)+1)</f>
        <v># 8</v>
      </c>
      <c r="E88" s="158" t="str">
        <f>"# " &amp; VALUE(RIGHT(D88,2)+1)</f>
        <v># 9</v>
      </c>
      <c r="F88" s="158" t="str">
        <f>"# " &amp; VALUE(RIGHT(E88,2)+1)</f>
        <v># 10</v>
      </c>
      <c r="G88" s="288"/>
      <c r="H88" s="286"/>
      <c r="I88" s="43"/>
    </row>
    <row r="89" spans="1:9" ht="17" customHeight="1" thickBot="1">
      <c r="A89" s="171">
        <v>2300</v>
      </c>
      <c r="B89" s="247"/>
      <c r="C89" s="247"/>
      <c r="D89" s="289"/>
      <c r="E89" s="289"/>
      <c r="F89" s="148">
        <v>2300</v>
      </c>
      <c r="G89" s="290"/>
      <c r="H89" s="291"/>
      <c r="I89" s="228">
        <v>2300</v>
      </c>
    </row>
    <row r="90" spans="1:9" s="22" customFormat="1" ht="17" customHeight="1">
      <c r="A90" s="292"/>
      <c r="B90" s="152" t="s">
        <v>168</v>
      </c>
      <c r="C90" s="264"/>
      <c r="D90" s="158"/>
      <c r="E90" s="293"/>
      <c r="F90" s="212">
        <v>800651265</v>
      </c>
      <c r="G90" s="294" t="s">
        <v>169</v>
      </c>
      <c r="H90" s="295" t="s">
        <v>170</v>
      </c>
      <c r="I90" s="233"/>
    </row>
    <row r="91" spans="1:9" s="22" customFormat="1" ht="17" customHeight="1">
      <c r="A91" s="292"/>
      <c r="B91" s="157"/>
      <c r="C91" s="296" t="s">
        <v>171</v>
      </c>
      <c r="D91" s="297"/>
      <c r="E91" s="298" t="s">
        <v>172</v>
      </c>
      <c r="F91" s="296" t="s">
        <v>171</v>
      </c>
      <c r="G91" s="160" t="s">
        <v>173</v>
      </c>
      <c r="H91" s="299" t="s">
        <v>174</v>
      </c>
      <c r="I91" s="238"/>
    </row>
    <row r="92" spans="1:9" s="22" customFormat="1" ht="17" customHeight="1" thickBot="1">
      <c r="A92" s="300">
        <v>2315</v>
      </c>
      <c r="B92" s="157" t="s">
        <v>175</v>
      </c>
      <c r="C92" s="158" t="str">
        <f>"# " &amp; VALUE(RIGHT(B92,4)+1)</f>
        <v># 3743</v>
      </c>
      <c r="D92" s="158" t="str">
        <f>"# " &amp; VALUE(RIGHT(C92,4)+1)</f>
        <v># 3744</v>
      </c>
      <c r="E92" s="301"/>
      <c r="F92" s="302" t="s">
        <v>176</v>
      </c>
      <c r="G92" s="162" t="s">
        <v>177</v>
      </c>
      <c r="H92" s="299" t="s">
        <v>178</v>
      </c>
      <c r="I92" s="303">
        <v>2315</v>
      </c>
    </row>
    <row r="93" spans="1:9" ht="17" customHeight="1" thickBot="1">
      <c r="A93" s="32">
        <v>30</v>
      </c>
      <c r="B93" s="304"/>
      <c r="C93" s="305"/>
      <c r="D93" s="305"/>
      <c r="E93" s="306" t="s">
        <v>179</v>
      </c>
      <c r="F93" s="305"/>
      <c r="G93" s="307" t="s">
        <v>172</v>
      </c>
      <c r="H93" s="308"/>
      <c r="I93" s="309">
        <v>30</v>
      </c>
    </row>
    <row r="94" spans="1:9" ht="17" customHeight="1">
      <c r="A94" s="38"/>
      <c r="B94" s="157"/>
      <c r="C94" s="310"/>
      <c r="D94" s="310" t="s">
        <v>180</v>
      </c>
      <c r="E94" s="108" t="s">
        <v>13</v>
      </c>
      <c r="F94" s="310"/>
      <c r="G94" s="251" t="s">
        <v>181</v>
      </c>
      <c r="H94" s="108" t="s">
        <v>182</v>
      </c>
      <c r="I94" s="43"/>
    </row>
    <row r="95" spans="1:9" ht="17" customHeight="1">
      <c r="A95" s="46"/>
      <c r="B95" s="157"/>
      <c r="C95" s="154"/>
      <c r="D95" s="154"/>
      <c r="E95" s="119" t="str">
        <f>E68</f>
        <v>動物森友島 #12</v>
      </c>
      <c r="F95" s="154"/>
      <c r="G95" s="237" t="s">
        <v>183</v>
      </c>
      <c r="H95" s="129" t="s">
        <v>184</v>
      </c>
      <c r="I95" s="43"/>
    </row>
    <row r="96" spans="1:9" ht="17" customHeight="1" thickBot="1">
      <c r="A96" s="46"/>
      <c r="B96" s="157"/>
      <c r="C96" s="154"/>
      <c r="D96" s="154"/>
      <c r="E96" s="112"/>
      <c r="F96" s="264">
        <v>2350</v>
      </c>
      <c r="G96" s="311" t="s">
        <v>185</v>
      </c>
      <c r="H96" s="112" t="s">
        <v>186</v>
      </c>
      <c r="I96" s="43"/>
    </row>
    <row r="97" spans="1:9" s="22" customFormat="1" ht="17" customHeight="1" thickBot="1">
      <c r="A97" s="13" t="s">
        <v>187</v>
      </c>
      <c r="B97" s="312"/>
      <c r="C97" s="313"/>
      <c r="D97" s="313" t="s">
        <v>188</v>
      </c>
      <c r="E97" s="34"/>
      <c r="F97" s="313"/>
      <c r="G97" s="314"/>
      <c r="H97" s="34"/>
      <c r="I97" s="45" t="s">
        <v>187</v>
      </c>
    </row>
    <row r="98" spans="1:9" ht="17" customHeight="1">
      <c r="A98" s="23"/>
      <c r="B98" s="66" t="s">
        <v>13</v>
      </c>
      <c r="C98" s="315"/>
      <c r="D98" s="315"/>
      <c r="E98" s="315"/>
      <c r="F98" s="315"/>
      <c r="G98" s="316" t="s">
        <v>78</v>
      </c>
      <c r="H98" s="144" t="s">
        <v>56</v>
      </c>
      <c r="I98" s="31"/>
    </row>
    <row r="99" spans="1:9" ht="17" customHeight="1">
      <c r="A99" s="46"/>
      <c r="B99" s="117"/>
      <c r="C99" s="6"/>
      <c r="D99" s="6" t="str">
        <f>D58</f>
        <v>兄弟幫 Big Boys Club (2505 EPI)</v>
      </c>
      <c r="E99" s="6"/>
      <c r="F99" s="207"/>
      <c r="G99" s="317" t="str">
        <f>G68</f>
        <v>尋源之路 # 1</v>
      </c>
      <c r="H99" s="318" t="str">
        <f>H34</f>
        <v>新聞掏寶 # 244</v>
      </c>
      <c r="I99" s="43"/>
    </row>
    <row r="100" spans="1:9" ht="17" customHeight="1">
      <c r="A100" s="32">
        <v>30</v>
      </c>
      <c r="B100" s="95" t="str">
        <f>B59</f>
        <v># 1841</v>
      </c>
      <c r="C100" s="95" t="str">
        <f>C59</f>
        <v># 1842</v>
      </c>
      <c r="D100" s="95" t="str">
        <f>D59</f>
        <v># 1843</v>
      </c>
      <c r="E100" s="95" t="str">
        <f>E59</f>
        <v># 1844</v>
      </c>
      <c r="F100" s="95" t="str">
        <f>F59</f>
        <v># 1845</v>
      </c>
      <c r="G100" s="319"/>
      <c r="H100" s="320"/>
      <c r="I100" s="37">
        <v>30</v>
      </c>
    </row>
    <row r="101" spans="1:9" ht="17" customHeight="1">
      <c r="A101" s="46"/>
      <c r="B101" s="124" t="s">
        <v>13</v>
      </c>
      <c r="C101" s="40"/>
      <c r="D101" s="41"/>
      <c r="E101" s="41"/>
      <c r="F101" s="125"/>
      <c r="G101" s="321" t="s">
        <v>78</v>
      </c>
      <c r="H101" s="144" t="s">
        <v>56</v>
      </c>
      <c r="I101" s="322"/>
    </row>
    <row r="102" spans="1:9" s="22" customFormat="1" ht="17" customHeight="1" thickBot="1">
      <c r="A102" s="13" t="s">
        <v>189</v>
      </c>
      <c r="B102" s="323"/>
      <c r="C102" s="6"/>
      <c r="D102" s="206" t="s">
        <v>160</v>
      </c>
      <c r="F102" s="75"/>
      <c r="G102" s="324" t="s">
        <v>190</v>
      </c>
      <c r="H102" s="107" t="str">
        <f>H61</f>
        <v>財經透視 # 14</v>
      </c>
      <c r="I102" s="16" t="s">
        <v>189</v>
      </c>
    </row>
    <row r="103" spans="1:9" ht="17" customHeight="1">
      <c r="A103" s="140"/>
      <c r="B103" s="73" t="str">
        <f>B83</f>
        <v># 11</v>
      </c>
      <c r="C103" s="75" t="str">
        <f>"# " &amp; VALUE(RIGHT(B103,2)+1)</f>
        <v># 12</v>
      </c>
      <c r="D103" s="75" t="str">
        <f>"# " &amp; VALUE(RIGHT(C103,2)+1)</f>
        <v># 13</v>
      </c>
      <c r="E103" s="75" t="str">
        <f>"# " &amp; VALUE(RIGHT(D103,2)+1)</f>
        <v># 14</v>
      </c>
      <c r="F103" s="75" t="str">
        <f>"# " &amp; VALUE(RIGHT(E103,2)+1)</f>
        <v># 15</v>
      </c>
      <c r="G103" s="321" t="s">
        <v>78</v>
      </c>
      <c r="H103" s="144" t="s">
        <v>56</v>
      </c>
      <c r="I103" s="145"/>
    </row>
    <row r="104" spans="1:9" ht="17" customHeight="1">
      <c r="A104" s="325">
        <v>30</v>
      </c>
      <c r="B104" s="33"/>
      <c r="C104" s="95"/>
      <c r="D104" s="95"/>
      <c r="E104" s="95"/>
      <c r="F104" s="96"/>
      <c r="G104" s="324" t="s">
        <v>191</v>
      </c>
      <c r="H104" s="318" t="str">
        <f>H68</f>
        <v>星期日檔案 # 14</v>
      </c>
      <c r="I104" s="150">
        <v>30</v>
      </c>
    </row>
    <row r="105" spans="1:9" ht="17" customHeight="1">
      <c r="A105" s="151"/>
      <c r="B105" s="124" t="s">
        <v>13</v>
      </c>
      <c r="C105" s="40"/>
      <c r="D105" s="41"/>
      <c r="E105" s="41"/>
      <c r="F105" s="125"/>
      <c r="G105" s="321" t="s">
        <v>78</v>
      </c>
      <c r="H105" s="326" t="s">
        <v>78</v>
      </c>
      <c r="I105" s="84"/>
    </row>
    <row r="106" spans="1:9" s="22" customFormat="1" ht="17" customHeight="1" thickBot="1">
      <c r="A106" s="13" t="s">
        <v>192</v>
      </c>
      <c r="B106" s="73"/>
      <c r="C106" s="5"/>
      <c r="D106" s="75" t="str">
        <f>$D$76</f>
        <v>奪命提示 Anonymous Signal (30 EPI)</v>
      </c>
      <c r="E106" s="75"/>
      <c r="F106" s="81"/>
      <c r="G106" s="327" t="s">
        <v>193</v>
      </c>
      <c r="H106" s="328"/>
      <c r="I106" s="45" t="s">
        <v>192</v>
      </c>
    </row>
    <row r="107" spans="1:9" ht="17" customHeight="1">
      <c r="A107" s="140"/>
      <c r="B107" s="73" t="str">
        <f>B77</f>
        <v># 11</v>
      </c>
      <c r="C107" s="75" t="str">
        <f>"# " &amp; VALUE(RIGHT(B107,2)+1)</f>
        <v># 12</v>
      </c>
      <c r="D107" s="75" t="str">
        <f>"# " &amp; VALUE(RIGHT(C107,2)+1)</f>
        <v># 13</v>
      </c>
      <c r="E107" s="75" t="str">
        <f>"# " &amp; VALUE(RIGHT(D107,2)+1)</f>
        <v># 14</v>
      </c>
      <c r="F107" s="75" t="str">
        <f>"# " &amp; VALUE(RIGHT(E107,2)+1)</f>
        <v># 15</v>
      </c>
      <c r="G107" s="329"/>
      <c r="H107" s="156"/>
      <c r="I107" s="71"/>
    </row>
    <row r="108" spans="1:9" ht="17" customHeight="1">
      <c r="A108" s="97">
        <v>30</v>
      </c>
      <c r="B108" s="85"/>
      <c r="C108" s="95"/>
      <c r="D108" s="95"/>
      <c r="E108" s="95"/>
      <c r="F108" s="81"/>
      <c r="G108" s="330"/>
      <c r="H108" s="331" t="s">
        <v>162</v>
      </c>
      <c r="I108" s="79">
        <v>30</v>
      </c>
    </row>
    <row r="109" spans="1:9" ht="17" customHeight="1">
      <c r="A109" s="151"/>
      <c r="B109" s="332" t="s">
        <v>13</v>
      </c>
      <c r="C109" s="40"/>
      <c r="D109" s="40" t="str">
        <f>$E$72</f>
        <v xml:space="preserve">愛．回家之開心速遞  Lo And Behold </v>
      </c>
      <c r="E109" s="40"/>
      <c r="F109" s="90"/>
      <c r="G109" s="333" t="s">
        <v>78</v>
      </c>
      <c r="H109" s="156"/>
      <c r="I109" s="84"/>
    </row>
    <row r="110" spans="1:9" s="22" customFormat="1" ht="17" customHeight="1" thickBot="1">
      <c r="A110" s="13" t="s">
        <v>194</v>
      </c>
      <c r="B110" s="33" t="str">
        <f>B73</f>
        <v># 2523</v>
      </c>
      <c r="C110" s="95" t="str">
        <f t="shared" ref="C110:F110" si="7">C73</f>
        <v># 2524</v>
      </c>
      <c r="D110" s="95" t="str">
        <f t="shared" si="7"/>
        <v># 2525</v>
      </c>
      <c r="E110" s="95" t="str">
        <f t="shared" si="7"/>
        <v># 2526</v>
      </c>
      <c r="F110" s="96" t="str">
        <f t="shared" si="7"/>
        <v># 2527</v>
      </c>
      <c r="G110" s="95" t="str">
        <f>G37</f>
        <v>思家大戰 # 69</v>
      </c>
      <c r="H110" s="334"/>
      <c r="I110" s="45" t="s">
        <v>194</v>
      </c>
    </row>
    <row r="111" spans="1:9" ht="17" customHeight="1">
      <c r="A111" s="140"/>
      <c r="B111" s="332" t="s">
        <v>13</v>
      </c>
      <c r="C111" s="109"/>
      <c r="D111" s="75" t="s">
        <v>195</v>
      </c>
      <c r="E111" s="40"/>
      <c r="F111" s="40"/>
      <c r="G111" s="90"/>
      <c r="H111" s="335"/>
      <c r="I111" s="71"/>
    </row>
    <row r="112" spans="1:9" ht="17" customHeight="1">
      <c r="A112" s="325">
        <v>30</v>
      </c>
      <c r="B112" s="33" t="str">
        <f>B71</f>
        <v># 90</v>
      </c>
      <c r="C112" s="95" t="str">
        <f t="shared" ref="C112:G112" si="8">C71</f>
        <v># 91</v>
      </c>
      <c r="D112" s="95" t="str">
        <f t="shared" si="8"/>
        <v># 92</v>
      </c>
      <c r="E112" s="95" t="str">
        <f t="shared" si="8"/>
        <v># 93</v>
      </c>
      <c r="F112" s="95" t="str">
        <f t="shared" si="8"/>
        <v># 94</v>
      </c>
      <c r="G112" s="96" t="str">
        <f t="shared" si="8"/>
        <v># 95</v>
      </c>
      <c r="H112" s="336"/>
      <c r="I112" s="79">
        <v>30</v>
      </c>
    </row>
    <row r="113" spans="1:9" ht="17" customHeight="1">
      <c r="A113" s="97"/>
      <c r="B113" s="337" t="s">
        <v>13</v>
      </c>
      <c r="C113" s="109" t="s">
        <v>13</v>
      </c>
      <c r="D113" s="108" t="s">
        <v>13</v>
      </c>
      <c r="E113" s="39" t="s">
        <v>13</v>
      </c>
      <c r="F113" s="39" t="s">
        <v>13</v>
      </c>
      <c r="G113" s="321" t="s">
        <v>78</v>
      </c>
      <c r="H113" s="75" t="s">
        <v>195</v>
      </c>
      <c r="I113" s="102"/>
    </row>
    <row r="114" spans="1:9" s="22" customFormat="1" ht="17" customHeight="1" thickBot="1">
      <c r="A114" s="13" t="s">
        <v>196</v>
      </c>
      <c r="B114" s="338" t="str">
        <f>B68</f>
        <v>美食新聞報道 # 74</v>
      </c>
      <c r="C114" s="75" t="str">
        <f>$C$68</f>
        <v>獨嘉登機指南 #6</v>
      </c>
      <c r="D114" s="112" t="str">
        <f>D68</f>
        <v>美食新聞報道 # 75</v>
      </c>
      <c r="E114" s="34" t="str">
        <f>$E$68</f>
        <v>動物森友島 #12</v>
      </c>
      <c r="F114" s="35" t="str">
        <f>F68</f>
        <v>最強生命線 # 391</v>
      </c>
      <c r="G114" s="273" t="s">
        <v>159</v>
      </c>
      <c r="H114" s="95" t="str">
        <f>H71</f>
        <v># 96</v>
      </c>
      <c r="I114" s="45" t="s">
        <v>196</v>
      </c>
    </row>
    <row r="115" spans="1:9" ht="17" customHeight="1">
      <c r="A115" s="140"/>
      <c r="B115" s="124" t="s">
        <v>13</v>
      </c>
      <c r="C115" s="40"/>
      <c r="D115" s="125"/>
      <c r="E115" s="75"/>
      <c r="F115" s="41"/>
      <c r="G115" s="321" t="s">
        <v>78</v>
      </c>
      <c r="H115" s="326" t="s">
        <v>78</v>
      </c>
      <c r="I115" s="71"/>
    </row>
    <row r="116" spans="1:9" ht="17" customHeight="1">
      <c r="A116" s="325">
        <v>30</v>
      </c>
      <c r="B116" s="339"/>
      <c r="C116" s="75"/>
      <c r="D116" s="340" t="str">
        <f>D61</f>
        <v>玉樓春 Song of Youth (43 EPI)</v>
      </c>
      <c r="E116" s="341" t="s">
        <v>111</v>
      </c>
      <c r="F116" s="215"/>
      <c r="G116" s="342" t="s">
        <v>164</v>
      </c>
      <c r="H116" s="328" t="s">
        <v>148</v>
      </c>
      <c r="I116" s="79">
        <v>30</v>
      </c>
    </row>
    <row r="117" spans="1:9" ht="17" customHeight="1">
      <c r="A117" s="97"/>
      <c r="B117" s="73" t="str">
        <f>B62</f>
        <v># 41</v>
      </c>
      <c r="C117" s="75" t="str">
        <f>C62</f>
        <v># 42</v>
      </c>
      <c r="D117" s="81" t="str">
        <f>D62</f>
        <v># 43</v>
      </c>
      <c r="E117" s="75" t="str">
        <f>E62</f>
        <v># 1</v>
      </c>
      <c r="F117" s="75" t="str">
        <f>F62</f>
        <v># 2</v>
      </c>
      <c r="G117" s="329"/>
      <c r="H117" s="335"/>
      <c r="I117" s="84"/>
    </row>
    <row r="118" spans="1:9" s="22" customFormat="1" ht="17" customHeight="1" thickBot="1">
      <c r="A118" s="13" t="s">
        <v>197</v>
      </c>
      <c r="B118" s="85"/>
      <c r="C118" s="95"/>
      <c r="D118" s="96"/>
      <c r="E118" s="95"/>
      <c r="F118" s="95"/>
      <c r="G118" s="209"/>
      <c r="H118" s="336"/>
      <c r="I118" s="45" t="s">
        <v>197</v>
      </c>
    </row>
    <row r="119" spans="1:9" ht="17" customHeight="1">
      <c r="A119" s="46"/>
      <c r="B119" s="332" t="s">
        <v>13</v>
      </c>
      <c r="C119" s="109"/>
      <c r="D119" s="41" t="str">
        <f>D$40</f>
        <v>*流行都市  Big City Shop 2025</v>
      </c>
      <c r="E119" s="40"/>
      <c r="F119" s="90"/>
      <c r="G119" s="321" t="s">
        <v>78</v>
      </c>
      <c r="H119" s="343" t="s">
        <v>56</v>
      </c>
      <c r="I119" s="43"/>
    </row>
    <row r="120" spans="1:9" ht="17" customHeight="1">
      <c r="A120" s="46"/>
      <c r="B120" s="75" t="str">
        <f>B$41</f>
        <v># 1686</v>
      </c>
      <c r="C120" s="75" t="str">
        <f>C$41</f>
        <v># 1687</v>
      </c>
      <c r="D120" s="75" t="str">
        <f>D$41</f>
        <v># 1688</v>
      </c>
      <c r="E120" s="75" t="str">
        <f>E$41</f>
        <v># 1689</v>
      </c>
      <c r="F120" s="75" t="str">
        <f>F41</f>
        <v># 1690</v>
      </c>
      <c r="G120" s="112" t="str">
        <f>G68</f>
        <v>尋源之路 # 1</v>
      </c>
      <c r="H120" s="344"/>
      <c r="I120" s="43"/>
    </row>
    <row r="121" spans="1:9" ht="17" customHeight="1">
      <c r="A121" s="325" t="s">
        <v>20</v>
      </c>
      <c r="B121" s="33"/>
      <c r="C121" s="95"/>
      <c r="D121" s="95"/>
      <c r="E121" s="95"/>
      <c r="F121" s="345" t="s">
        <v>198</v>
      </c>
      <c r="H121" s="163" t="str">
        <f>H38</f>
        <v>最佳拍檔 # 4</v>
      </c>
      <c r="I121" s="79" t="s">
        <v>20</v>
      </c>
    </row>
    <row r="122" spans="1:9" ht="17" customHeight="1">
      <c r="A122" s="97"/>
      <c r="B122" s="323" t="s">
        <v>199</v>
      </c>
      <c r="C122" s="251" t="s">
        <v>77</v>
      </c>
      <c r="D122" s="75" t="s">
        <v>200</v>
      </c>
      <c r="E122" s="75"/>
      <c r="F122" s="75"/>
      <c r="G122" s="321" t="s">
        <v>78</v>
      </c>
      <c r="H122" s="346"/>
      <c r="I122" s="102"/>
    </row>
    <row r="123" spans="1:9" ht="17" customHeight="1" thickBot="1">
      <c r="A123" s="347" t="s">
        <v>12</v>
      </c>
      <c r="B123" s="348" t="s">
        <v>113</v>
      </c>
      <c r="C123" s="349" t="s">
        <v>201</v>
      </c>
      <c r="D123" s="350" t="s">
        <v>202</v>
      </c>
      <c r="E123" s="350" t="s">
        <v>203</v>
      </c>
      <c r="F123" s="350" t="s">
        <v>204</v>
      </c>
      <c r="G123" s="351" t="str">
        <f>G40</f>
        <v>周六聊Teen谷 # 13</v>
      </c>
      <c r="H123" s="352"/>
      <c r="I123" s="353" t="s">
        <v>12</v>
      </c>
    </row>
    <row r="124" spans="1:9" ht="17" customHeight="1" thickTop="1">
      <c r="A124" s="354"/>
      <c r="B124" s="355" t="s">
        <v>205</v>
      </c>
      <c r="C124" s="6"/>
      <c r="D124" s="6"/>
      <c r="E124" s="6"/>
      <c r="F124" s="6"/>
      <c r="G124" s="6"/>
      <c r="H124" s="356">
        <f ca="1">TODAY()</f>
        <v>45737</v>
      </c>
      <c r="I124" s="357"/>
    </row>
    <row r="125" spans="1:9" ht="17" customHeight="1"/>
    <row r="126" spans="1:9" ht="17" customHeight="1"/>
    <row r="127" spans="1:9" ht="17" customHeight="1"/>
  </sheetData>
  <mergeCells count="17">
    <mergeCell ref="B65:F65"/>
    <mergeCell ref="G65:H65"/>
    <mergeCell ref="G93:H93"/>
    <mergeCell ref="E116:F116"/>
    <mergeCell ref="H124:I124"/>
    <mergeCell ref="B37:B38"/>
    <mergeCell ref="G42:H42"/>
    <mergeCell ref="E54:F54"/>
    <mergeCell ref="E55:F55"/>
    <mergeCell ref="E61:F61"/>
    <mergeCell ref="G63:H63"/>
    <mergeCell ref="C1:G1"/>
    <mergeCell ref="H2:I2"/>
    <mergeCell ref="G11:H11"/>
    <mergeCell ref="B12:F12"/>
    <mergeCell ref="G15:H15"/>
    <mergeCell ref="B20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LAU, Shi Wei [Racheel]</dc:creator>
  <cp:lastModifiedBy>LAU, Shi Wei [Racheel]</cp:lastModifiedBy>
  <dcterms:created xsi:type="dcterms:W3CDTF">2025-03-21T03:56:17Z</dcterms:created>
  <dcterms:modified xsi:type="dcterms:W3CDTF">2025-03-21T03:56:42Z</dcterms:modified>
</cp:coreProperties>
</file>